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9000" tabRatio="987"/>
  </bookViews>
  <sheets>
    <sheet name="TDSheet" sheetId="1" r:id="rId1"/>
  </sheets>
  <definedNames>
    <definedName name="_xlnm.Print_Area" localSheetId="0">TDSheet!$A$1:$L$239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47" i="1"/>
  <c r="O63"/>
  <c r="O40"/>
  <c r="O16"/>
  <c r="O18"/>
  <c r="O65"/>
  <c r="O84"/>
  <c r="O109"/>
  <c r="O134"/>
  <c r="O158"/>
  <c r="O178"/>
  <c r="O203"/>
  <c r="O224"/>
  <c r="D73" l="1"/>
  <c r="D50"/>
  <c r="D26"/>
  <c r="D16"/>
  <c r="D27" s="1"/>
  <c r="H118" l="1"/>
  <c r="H198" l="1"/>
  <c r="H114"/>
  <c r="H113"/>
  <c r="H209"/>
  <c r="H224" l="1"/>
  <c r="H139"/>
  <c r="H20"/>
  <c r="H232"/>
  <c r="H184"/>
  <c r="H91"/>
  <c r="H68"/>
  <c r="H233" l="1"/>
  <c r="H226"/>
  <c r="H210"/>
  <c r="H202"/>
  <c r="H185"/>
  <c r="H178"/>
  <c r="H164"/>
  <c r="H141"/>
  <c r="H133"/>
  <c r="H116"/>
  <c r="H109"/>
  <c r="H85"/>
  <c r="H69"/>
  <c r="H61"/>
  <c r="H46"/>
  <c r="H21"/>
  <c r="H234"/>
  <c r="H225"/>
  <c r="H211"/>
  <c r="H201"/>
  <c r="H186"/>
  <c r="H165"/>
  <c r="H155"/>
  <c r="H142"/>
  <c r="H132"/>
  <c r="H117"/>
  <c r="H108"/>
  <c r="H93"/>
  <c r="H84"/>
  <c r="H70"/>
  <c r="H47"/>
  <c r="H38"/>
  <c r="H22"/>
  <c r="D235" l="1"/>
  <c r="H67"/>
  <c r="E73"/>
  <c r="D212" l="1"/>
  <c r="D187"/>
  <c r="D166"/>
  <c r="D143"/>
  <c r="D119"/>
  <c r="D94"/>
  <c r="J245" l="1"/>
  <c r="D227"/>
  <c r="D236" s="1"/>
  <c r="O225" s="1"/>
  <c r="D203"/>
  <c r="D213" s="1"/>
  <c r="O204" s="1"/>
  <c r="D179"/>
  <c r="D188" s="1"/>
  <c r="O179" s="1"/>
  <c r="D157"/>
  <c r="D167" s="1"/>
  <c r="O159" s="1"/>
  <c r="D134"/>
  <c r="D144" s="1"/>
  <c r="O136" s="1"/>
  <c r="D110"/>
  <c r="D120" s="1"/>
  <c r="O111" s="1"/>
  <c r="D86"/>
  <c r="D95" s="1"/>
  <c r="O85" s="1"/>
  <c r="D62"/>
  <c r="D74" s="1"/>
  <c r="D39"/>
  <c r="J246" l="1"/>
  <c r="N245"/>
  <c r="D51"/>
  <c r="L245"/>
  <c r="F245"/>
  <c r="B246"/>
  <c r="C246" s="1"/>
  <c r="H177"/>
  <c r="H176"/>
  <c r="J247" l="1"/>
  <c r="N246"/>
  <c r="L246"/>
  <c r="F246"/>
  <c r="H245"/>
  <c r="C247"/>
  <c r="L180"/>
  <c r="K180"/>
  <c r="J180"/>
  <c r="I180"/>
  <c r="G180"/>
  <c r="F180"/>
  <c r="E180"/>
  <c r="H59"/>
  <c r="L63"/>
  <c r="K63"/>
  <c r="J63"/>
  <c r="I63"/>
  <c r="G63"/>
  <c r="F63"/>
  <c r="E63"/>
  <c r="H60"/>
  <c r="N247" l="1"/>
  <c r="J248"/>
  <c r="L247"/>
  <c r="H246"/>
  <c r="F247"/>
  <c r="H180"/>
  <c r="H230"/>
  <c r="H231"/>
  <c r="H229"/>
  <c r="H207"/>
  <c r="H208"/>
  <c r="H206"/>
  <c r="H183"/>
  <c r="H182"/>
  <c r="H161"/>
  <c r="H162"/>
  <c r="H163"/>
  <c r="H160"/>
  <c r="H138"/>
  <c r="H140"/>
  <c r="H137"/>
  <c r="H115"/>
  <c r="H90"/>
  <c r="H92"/>
  <c r="H89"/>
  <c r="H65"/>
  <c r="H43"/>
  <c r="H44"/>
  <c r="H45"/>
  <c r="H42"/>
  <c r="H19"/>
  <c r="H23"/>
  <c r="H18"/>
  <c r="H223"/>
  <c r="H222"/>
  <c r="H200"/>
  <c r="H199"/>
  <c r="F158"/>
  <c r="G158"/>
  <c r="E158"/>
  <c r="H156"/>
  <c r="H154"/>
  <c r="H153"/>
  <c r="H131"/>
  <c r="H130"/>
  <c r="H107"/>
  <c r="H106"/>
  <c r="H105"/>
  <c r="E135"/>
  <c r="F135"/>
  <c r="G135"/>
  <c r="H83"/>
  <c r="H82"/>
  <c r="H81"/>
  <c r="H63"/>
  <c r="H37"/>
  <c r="H36"/>
  <c r="H35"/>
  <c r="H14"/>
  <c r="H13"/>
  <c r="H12"/>
  <c r="H11"/>
  <c r="H10"/>
  <c r="N248" l="1"/>
  <c r="J249"/>
  <c r="L248"/>
  <c r="F248"/>
  <c r="H248" s="1"/>
  <c r="H247"/>
  <c r="H158"/>
  <c r="H135"/>
  <c r="H16"/>
  <c r="J250" l="1"/>
  <c r="L250" s="1"/>
  <c r="L249"/>
  <c r="F237"/>
  <c r="G237"/>
  <c r="H237"/>
  <c r="I237"/>
  <c r="J237"/>
  <c r="K237"/>
  <c r="L237"/>
  <c r="E237"/>
  <c r="L228"/>
  <c r="K228"/>
  <c r="J228"/>
  <c r="I228"/>
  <c r="I238" s="1"/>
  <c r="H228"/>
  <c r="G228"/>
  <c r="F228"/>
  <c r="E228"/>
  <c r="F214"/>
  <c r="G214"/>
  <c r="H214"/>
  <c r="I214"/>
  <c r="J214"/>
  <c r="K214"/>
  <c r="L214"/>
  <c r="E214"/>
  <c r="F189"/>
  <c r="G189"/>
  <c r="H189"/>
  <c r="I189"/>
  <c r="J189"/>
  <c r="K189"/>
  <c r="L189"/>
  <c r="E189"/>
  <c r="F168"/>
  <c r="G168"/>
  <c r="H168"/>
  <c r="I168"/>
  <c r="J168"/>
  <c r="K168"/>
  <c r="L168"/>
  <c r="E168"/>
  <c r="F145"/>
  <c r="G145"/>
  <c r="H145"/>
  <c r="I145"/>
  <c r="J145"/>
  <c r="K145"/>
  <c r="L145"/>
  <c r="E145"/>
  <c r="F121"/>
  <c r="G121"/>
  <c r="H121"/>
  <c r="I121"/>
  <c r="J121"/>
  <c r="K121"/>
  <c r="L121"/>
  <c r="E121"/>
  <c r="F96"/>
  <c r="G96"/>
  <c r="H96"/>
  <c r="I96"/>
  <c r="J96"/>
  <c r="K96"/>
  <c r="L96"/>
  <c r="E96"/>
  <c r="F73"/>
  <c r="G73"/>
  <c r="H73"/>
  <c r="I73"/>
  <c r="I74" s="1"/>
  <c r="J73"/>
  <c r="J74" s="1"/>
  <c r="K73"/>
  <c r="K74" s="1"/>
  <c r="L73"/>
  <c r="F50"/>
  <c r="G50"/>
  <c r="H50"/>
  <c r="I50"/>
  <c r="J50"/>
  <c r="K50"/>
  <c r="L50"/>
  <c r="E50"/>
  <c r="F40"/>
  <c r="G40"/>
  <c r="H40"/>
  <c r="O41" s="1"/>
  <c r="I40"/>
  <c r="I51" s="1"/>
  <c r="J40"/>
  <c r="J51" s="1"/>
  <c r="K40"/>
  <c r="K51" s="1"/>
  <c r="L40"/>
  <c r="L51" s="1"/>
  <c r="E40"/>
  <c r="F26"/>
  <c r="G26"/>
  <c r="H26"/>
  <c r="O17" s="1"/>
  <c r="I26"/>
  <c r="J26"/>
  <c r="K26"/>
  <c r="L26"/>
  <c r="E26"/>
  <c r="E16"/>
  <c r="F238" l="1"/>
  <c r="E238"/>
  <c r="G238"/>
  <c r="H238"/>
  <c r="O226" s="1"/>
  <c r="H74"/>
  <c r="O64" s="1"/>
  <c r="F74"/>
  <c r="G74"/>
  <c r="G51"/>
  <c r="H51"/>
  <c r="E51"/>
  <c r="L74"/>
  <c r="F51"/>
  <c r="L238"/>
  <c r="E27"/>
  <c r="J238"/>
  <c r="K238"/>
  <c r="F204"/>
  <c r="F215" s="1"/>
  <c r="G204"/>
  <c r="G215" s="1"/>
  <c r="H204"/>
  <c r="H215" s="1"/>
  <c r="O205" s="1"/>
  <c r="I204"/>
  <c r="I215" s="1"/>
  <c r="J204"/>
  <c r="J215" s="1"/>
  <c r="K204"/>
  <c r="K215" s="1"/>
  <c r="L204"/>
  <c r="L215" s="1"/>
  <c r="E204"/>
  <c r="E215" s="1"/>
  <c r="F190"/>
  <c r="G190"/>
  <c r="H190"/>
  <c r="O180" s="1"/>
  <c r="I190"/>
  <c r="J190"/>
  <c r="K190"/>
  <c r="L190"/>
  <c r="E190"/>
  <c r="F169"/>
  <c r="G169"/>
  <c r="H169"/>
  <c r="O160" s="1"/>
  <c r="I158"/>
  <c r="I169" s="1"/>
  <c r="J158"/>
  <c r="J169" s="1"/>
  <c r="K158"/>
  <c r="K169" s="1"/>
  <c r="L158"/>
  <c r="L169" s="1"/>
  <c r="E169"/>
  <c r="F146"/>
  <c r="G146"/>
  <c r="H146"/>
  <c r="O135" s="1"/>
  <c r="I135"/>
  <c r="I146" s="1"/>
  <c r="J135"/>
  <c r="J146" s="1"/>
  <c r="K135"/>
  <c r="K146" s="1"/>
  <c r="L135"/>
  <c r="L146" s="1"/>
  <c r="E146"/>
  <c r="F111"/>
  <c r="F122" s="1"/>
  <c r="G111"/>
  <c r="G122" s="1"/>
  <c r="H111"/>
  <c r="H122" s="1"/>
  <c r="O110" s="1"/>
  <c r="I111"/>
  <c r="I122" s="1"/>
  <c r="J111"/>
  <c r="J122" s="1"/>
  <c r="K111"/>
  <c r="K122" s="1"/>
  <c r="L111"/>
  <c r="L122" s="1"/>
  <c r="E111"/>
  <c r="E122" s="1"/>
  <c r="F87" l="1"/>
  <c r="F97" s="1"/>
  <c r="G87"/>
  <c r="G97" s="1"/>
  <c r="H87"/>
  <c r="H97" s="1"/>
  <c r="O86" s="1"/>
  <c r="I87"/>
  <c r="I97" s="1"/>
  <c r="J87"/>
  <c r="J97" s="1"/>
  <c r="K87"/>
  <c r="K97" s="1"/>
  <c r="L87"/>
  <c r="L97" s="1"/>
  <c r="E87"/>
  <c r="E97" s="1"/>
  <c r="E74"/>
  <c r="F16"/>
  <c r="F27" s="1"/>
  <c r="G16"/>
  <c r="G27" s="1"/>
  <c r="H27"/>
  <c r="B248" s="1"/>
  <c r="C248" s="1"/>
  <c r="I16"/>
  <c r="I27" s="1"/>
  <c r="J16"/>
  <c r="J27" s="1"/>
  <c r="K16"/>
  <c r="K27" s="1"/>
  <c r="L16"/>
  <c r="L27" s="1"/>
  <c r="H243" l="1"/>
  <c r="I243" s="1"/>
</calcChain>
</file>

<file path=xl/sharedStrings.xml><?xml version="1.0" encoding="utf-8"?>
<sst xmlns="http://schemas.openxmlformats.org/spreadsheetml/2006/main" count="487" uniqueCount="137">
  <si>
    <t>Примерное меню и пищевая ценность приготовляемых блюд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</si>
  <si>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</si>
  <si>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</si>
  <si>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</si>
  <si>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</si>
  <si>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</si>
  <si>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</si>
  <si>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</si>
  <si>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</si>
  <si>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</si>
  <si>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</si>
  <si>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</si>
  <si>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</si>
  <si>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</si>
  <si>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</si>
  <si>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</si>
  <si>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</si>
  <si>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</si>
  <si>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>Завтрак 1</t>
  </si>
  <si>
    <t xml:space="preserve">Компот из сухофруктов </t>
  </si>
  <si>
    <t>Итого за Завтрак 1</t>
  </si>
  <si>
    <t>Итого за день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</si>
  <si>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</si>
  <si>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</si>
  <si>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</si>
  <si>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</si>
  <si>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</si>
  <si>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</si>
  <si>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</si>
  <si>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</si>
  <si>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</si>
  <si>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9)</t>
  </si>
  <si>
    <t>Обед</t>
  </si>
  <si>
    <t>Итого за Обед</t>
  </si>
  <si>
    <t xml:space="preserve">Суп картофельный с горохом </t>
  </si>
  <si>
    <t>Рацион: меню ОВЗ</t>
  </si>
  <si>
    <t>№243 сб 2017г</t>
  </si>
  <si>
    <t>Сосиска отварная</t>
  </si>
  <si>
    <t>Каша пшеничная</t>
  </si>
  <si>
    <t>Каша пшенная</t>
  </si>
  <si>
    <t>Хлеб 1</t>
  </si>
  <si>
    <t>№376 сб 2017</t>
  </si>
  <si>
    <t>Чай с сахаром 2</t>
  </si>
  <si>
    <t>№181 сб 2017</t>
  </si>
  <si>
    <t>Каша жидкая молочная из манной крупы</t>
  </si>
  <si>
    <t>№382 сб 2017</t>
  </si>
  <si>
    <t>№279 сб2017</t>
  </si>
  <si>
    <t>Салат из свежей капусты</t>
  </si>
  <si>
    <t>№302 сб2017</t>
  </si>
  <si>
    <t>№181 сб2017</t>
  </si>
  <si>
    <t>№382 сб.2017</t>
  </si>
  <si>
    <t xml:space="preserve">Икра из свеклы </t>
  </si>
  <si>
    <t>№304 сб.2017</t>
  </si>
  <si>
    <t>№239 сб 2017</t>
  </si>
  <si>
    <t xml:space="preserve">Суп картофельный с рисом </t>
  </si>
  <si>
    <t xml:space="preserve">Борщ с капустой и картофелем </t>
  </si>
  <si>
    <t xml:space="preserve">Макаронные изделия отварные </t>
  </si>
  <si>
    <t>Плов из мяса птицы</t>
  </si>
  <si>
    <t>Рыба тушенная с овощами</t>
  </si>
  <si>
    <t xml:space="preserve">Рис отварной </t>
  </si>
  <si>
    <t>Жаркое по-домашнему свинина</t>
  </si>
  <si>
    <t>Котлета из говядины/свинины</t>
  </si>
  <si>
    <t>№1038 сб 2017</t>
  </si>
  <si>
    <t>№13105 сб 2017</t>
  </si>
  <si>
    <t>№13034 сб 2017</t>
  </si>
  <si>
    <t xml:space="preserve">Сыр </t>
  </si>
  <si>
    <t>Какао с молоком 1</t>
  </si>
  <si>
    <t>Тефтели куриные 1</t>
  </si>
  <si>
    <t>№13049,01 сб 2017</t>
  </si>
  <si>
    <t xml:space="preserve"> №499,02 сб 2017</t>
  </si>
  <si>
    <t>Котлеты рубленые из птицы 3</t>
  </si>
  <si>
    <t>№64 сб 2017</t>
  </si>
  <si>
    <t>Плов из птицы 1</t>
  </si>
  <si>
    <t>№183 сб 2017</t>
  </si>
  <si>
    <t>№13034 сб2017</t>
  </si>
  <si>
    <t>№160 сб 2007</t>
  </si>
  <si>
    <t>Сыр</t>
  </si>
  <si>
    <t>Тефтели рыбные 2</t>
  </si>
  <si>
    <t>№312,02 сб 2017</t>
  </si>
  <si>
    <t>Суп  картофельный с крупой (пшено)</t>
  </si>
  <si>
    <t>№133 сб 2017</t>
  </si>
  <si>
    <t>№268 сб 2017</t>
  </si>
  <si>
    <t>№13204 сб 2017</t>
  </si>
  <si>
    <t>№160 сб 2017</t>
  </si>
  <si>
    <t>№446,01 сб 2017</t>
  </si>
  <si>
    <t>№644 сб 2017</t>
  </si>
  <si>
    <t>№13049 сб 2017</t>
  </si>
  <si>
    <t>№162 сб 2017</t>
  </si>
  <si>
    <t>№63,01 сб 2017</t>
  </si>
  <si>
    <t>№340 сб 2017</t>
  </si>
  <si>
    <t>№13140,01 сб 2017</t>
  </si>
  <si>
    <t>№165 сб 2017</t>
  </si>
  <si>
    <t>№466,01 сб 2017</t>
  </si>
  <si>
    <t>№514,01сб 2017</t>
  </si>
  <si>
    <t>№733 сб 2017</t>
  </si>
  <si>
    <t>№312 сб2017</t>
  </si>
  <si>
    <t>Картофельное пюре 2</t>
  </si>
  <si>
    <t>Макароны с сахаром</t>
  </si>
  <si>
    <t>№2 сб 2017</t>
  </si>
  <si>
    <t>Бутерброд с джемом</t>
  </si>
  <si>
    <t>овощи по сезону(салат витаминный)</t>
  </si>
  <si>
    <t>овощи по сезону(салат кваш капуста)</t>
  </si>
  <si>
    <t>икра из свеклы</t>
  </si>
  <si>
    <t>№160,03 сб 2017</t>
  </si>
  <si>
    <t>овощи по сезону (огурец соленый)</t>
  </si>
  <si>
    <t>гр</t>
  </si>
  <si>
    <t>кал</t>
  </si>
  <si>
    <t>овощи по сезону( салат из свеклы)</t>
  </si>
  <si>
    <t>цена</t>
  </si>
  <si>
    <t>масса</t>
  </si>
  <si>
    <t>овощи по сезону(зеленый горошек)</t>
  </si>
  <si>
    <t>№309 сб 2017</t>
  </si>
  <si>
    <t>Макароны отварные</t>
  </si>
  <si>
    <t>№114 сб 2017</t>
  </si>
  <si>
    <t>Рассольник ленинградский</t>
  </si>
  <si>
    <t>Суп с фрикадельками</t>
  </si>
  <si>
    <t>№35,01 сб 2017</t>
  </si>
  <si>
    <t>№13067 сб 2017</t>
  </si>
  <si>
    <t>Рагу из мяса птицы</t>
  </si>
  <si>
    <t>завтрак</t>
  </si>
  <si>
    <t>кашары</t>
  </si>
  <si>
    <t>казанка</t>
  </si>
  <si>
    <t>вешки 1-7</t>
  </si>
  <si>
    <t>вешки 5-11</t>
  </si>
  <si>
    <t>овз обед</t>
  </si>
  <si>
    <t>Вешки сво 1-4</t>
  </si>
  <si>
    <t>вешки сво 5-11</t>
  </si>
  <si>
    <t>платный обед</t>
  </si>
  <si>
    <t>Шницель рубленный из говядины/свинины</t>
  </si>
  <si>
    <t>Каша гречневая вязкая</t>
  </si>
  <si>
    <t>Пюре картофельное 2</t>
  </si>
  <si>
    <t>№499,02 сб 2017</t>
  </si>
  <si>
    <t>Котлета рубленная из птицы 3</t>
  </si>
  <si>
    <t>№12,01 сб 2017</t>
  </si>
  <si>
    <t>Возраст: 11 и старше</t>
  </si>
  <si>
    <t>Е.И.Евсеенко</t>
  </si>
  <si>
    <t xml:space="preserve">Утверждаю  директор школы </t>
  </si>
</sst>
</file>

<file path=xl/styles.xml><?xml version="1.0" encoding="utf-8"?>
<styleSheet xmlns="http://schemas.openxmlformats.org/spreadsheetml/2006/main">
  <fonts count="10">
    <font>
      <sz val="8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color rgb="FFFF0000"/>
      <name val="Arial"/>
      <family val="2"/>
      <charset val="1"/>
    </font>
    <font>
      <b/>
      <sz val="8"/>
      <name val="Arial"/>
      <family val="2"/>
      <charset val="204"/>
    </font>
    <font>
      <sz val="16"/>
      <name val="Arial"/>
      <family val="2"/>
      <charset val="1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ont="1" applyFill="1"/>
    <xf numFmtId="0" fontId="0" fillId="2" borderId="0" xfId="0" applyFill="1"/>
    <xf numFmtId="1" fontId="1" fillId="2" borderId="1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top"/>
    </xf>
    <xf numFmtId="2" fontId="0" fillId="2" borderId="0" xfId="0" applyNumberFormat="1" applyFill="1"/>
    <xf numFmtId="0" fontId="1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/>
    <xf numFmtId="1" fontId="3" fillId="2" borderId="1" xfId="0" applyNumberFormat="1" applyFont="1" applyFill="1" applyBorder="1" applyAlignment="1"/>
    <xf numFmtId="2" fontId="5" fillId="2" borderId="1" xfId="0" applyNumberFormat="1" applyFont="1" applyFill="1" applyBorder="1" applyAlignment="1">
      <alignment horizontal="center" vertical="top"/>
    </xf>
    <xf numFmtId="1" fontId="0" fillId="2" borderId="0" xfId="0" applyNumberFormat="1" applyFill="1"/>
    <xf numFmtId="1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/>
    </xf>
    <xf numFmtId="1" fontId="5" fillId="2" borderId="2" xfId="0" applyNumberFormat="1" applyFont="1" applyFill="1" applyBorder="1" applyAlignment="1">
      <alignment horizontal="left"/>
    </xf>
    <xf numFmtId="2" fontId="5" fillId="2" borderId="2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7" fillId="2" borderId="0" xfId="0" applyFont="1" applyFill="1"/>
    <xf numFmtId="2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2" fontId="4" fillId="2" borderId="0" xfId="0" applyNumberFormat="1" applyFont="1" applyFill="1"/>
    <xf numFmtId="2" fontId="1" fillId="2" borderId="0" xfId="0" applyNumberFormat="1" applyFont="1" applyFill="1" applyAlignment="1">
      <alignment horizontal="left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top"/>
    </xf>
    <xf numFmtId="0" fontId="1" fillId="2" borderId="15" xfId="0" applyNumberFormat="1" applyFont="1" applyFill="1" applyBorder="1" applyAlignment="1">
      <alignment vertical="top" wrapText="1"/>
    </xf>
    <xf numFmtId="1" fontId="5" fillId="2" borderId="16" xfId="0" applyNumberFormat="1" applyFont="1" applyFill="1" applyBorder="1" applyAlignment="1">
      <alignment horizontal="center" vertical="top"/>
    </xf>
    <xf numFmtId="2" fontId="0" fillId="2" borderId="0" xfId="0" applyNumberFormat="1" applyFont="1" applyFill="1"/>
    <xf numFmtId="1" fontId="9" fillId="2" borderId="2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/>
    </xf>
    <xf numFmtId="2" fontId="0" fillId="2" borderId="0" xfId="0" applyNumberFormat="1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" fontId="8" fillId="2" borderId="0" xfId="0" applyNumberFormat="1" applyFont="1" applyFill="1" applyAlignment="1">
      <alignment horizontal="left"/>
    </xf>
    <xf numFmtId="2" fontId="8" fillId="2" borderId="0" xfId="0" applyNumberFormat="1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2" borderId="1" xfId="0" applyFont="1" applyFill="1" applyBorder="1"/>
    <xf numFmtId="0" fontId="1" fillId="2" borderId="1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/>
    </xf>
    <xf numFmtId="1" fontId="1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indent="1"/>
    </xf>
    <xf numFmtId="0" fontId="4" fillId="2" borderId="1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indent="1"/>
    </xf>
    <xf numFmtId="0" fontId="5" fillId="2" borderId="6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C250"/>
  <sheetViews>
    <sheetView tabSelected="1" view="pageBreakPreview" workbookViewId="0">
      <selection activeCell="C2" sqref="C2"/>
    </sheetView>
  </sheetViews>
  <sheetFormatPr defaultRowHeight="11.25"/>
  <cols>
    <col min="1" max="1" width="25.6640625" style="49" customWidth="1"/>
    <col min="2" max="2" width="21.33203125" style="49"/>
    <col min="3" max="3" width="26" style="49"/>
    <col min="4" max="4" width="16.5" style="49" customWidth="1"/>
    <col min="5" max="7" width="13.33203125" style="49" customWidth="1"/>
    <col min="8" max="8" width="21.1640625" style="49" customWidth="1"/>
    <col min="9" max="10" width="11.33203125" style="49" customWidth="1"/>
    <col min="11" max="11" width="15.6640625" style="49" customWidth="1"/>
    <col min="12" max="12" width="17.6640625" style="49" customWidth="1"/>
    <col min="13" max="1016" width="13.6640625" style="1"/>
    <col min="1017" max="1018" width="9.83203125" style="2"/>
    <col min="1019" max="16384" width="9.33203125" style="2"/>
  </cols>
  <sheetData>
    <row r="1" spans="1:1017" s="10" customFormat="1" ht="15">
      <c r="I1" s="80"/>
      <c r="J1" s="80"/>
      <c r="K1" s="80"/>
      <c r="L1" s="80"/>
      <c r="AMC1" s="2"/>
    </row>
    <row r="2" spans="1:1017" s="10" customFormat="1" ht="15">
      <c r="C2" s="10" t="s">
        <v>136</v>
      </c>
      <c r="E2" s="10" t="s">
        <v>135</v>
      </c>
      <c r="I2" s="11"/>
      <c r="J2" s="11"/>
      <c r="K2" s="11"/>
      <c r="L2" s="11"/>
      <c r="AMC2" s="2"/>
    </row>
    <row r="3" spans="1:1017" ht="33.75" customHeight="1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</row>
    <row r="4" spans="1:1017" s="10" customFormat="1" ht="15" customHeight="1">
      <c r="A4" s="12" t="s">
        <v>35</v>
      </c>
      <c r="E4" s="13" t="s">
        <v>1</v>
      </c>
      <c r="F4" s="56" t="s">
        <v>2</v>
      </c>
      <c r="G4" s="56"/>
      <c r="H4" s="56"/>
      <c r="I4" s="74"/>
      <c r="J4" s="74"/>
      <c r="K4" s="74"/>
      <c r="L4" s="74"/>
      <c r="AMC4" s="2"/>
    </row>
    <row r="5" spans="1:1017" ht="15.75">
      <c r="A5" s="2"/>
      <c r="B5" s="10"/>
      <c r="C5" s="10"/>
      <c r="D5" s="75" t="s">
        <v>3</v>
      </c>
      <c r="E5" s="75"/>
      <c r="F5" s="14" t="s">
        <v>4</v>
      </c>
      <c r="G5" s="2"/>
      <c r="H5" s="2"/>
      <c r="I5" s="76" t="s">
        <v>134</v>
      </c>
      <c r="J5" s="77"/>
      <c r="K5" s="77"/>
      <c r="L5" s="7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</row>
    <row r="6" spans="1:1017" ht="28.35" customHeight="1">
      <c r="A6" s="62" t="s">
        <v>5</v>
      </c>
      <c r="B6" s="62" t="s">
        <v>6</v>
      </c>
      <c r="C6" s="62"/>
      <c r="D6" s="62" t="s">
        <v>7</v>
      </c>
      <c r="E6" s="66" t="s">
        <v>8</v>
      </c>
      <c r="F6" s="66"/>
      <c r="G6" s="66"/>
      <c r="H6" s="62" t="s">
        <v>9</v>
      </c>
      <c r="I6" s="66" t="s">
        <v>10</v>
      </c>
      <c r="J6" s="66"/>
      <c r="K6" s="66"/>
      <c r="L6" s="6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</row>
    <row r="7" spans="1:1017" ht="28.5" customHeight="1">
      <c r="A7" s="63"/>
      <c r="B7" s="64"/>
      <c r="C7" s="65"/>
      <c r="D7" s="63"/>
      <c r="E7" s="15" t="s">
        <v>11</v>
      </c>
      <c r="F7" s="15" t="s">
        <v>12</v>
      </c>
      <c r="G7" s="15" t="s">
        <v>13</v>
      </c>
      <c r="H7" s="63"/>
      <c r="I7" s="15" t="s">
        <v>14</v>
      </c>
      <c r="J7" s="15" t="s">
        <v>15</v>
      </c>
      <c r="K7" s="15" t="s">
        <v>16</v>
      </c>
      <c r="L7" s="15" t="s">
        <v>17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</row>
    <row r="8" spans="1:1017" ht="15">
      <c r="A8" s="16">
        <v>1</v>
      </c>
      <c r="B8" s="68">
        <v>2</v>
      </c>
      <c r="C8" s="68"/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>
        <v>12</v>
      </c>
      <c r="J8" s="16">
        <v>13</v>
      </c>
      <c r="K8" s="16">
        <v>14</v>
      </c>
      <c r="L8" s="16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</row>
    <row r="9" spans="1:1017" ht="15.75">
      <c r="A9" s="71" t="s">
        <v>18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</row>
    <row r="10" spans="1:1017" ht="15.75" customHeight="1">
      <c r="A10" s="3" t="s">
        <v>36</v>
      </c>
      <c r="B10" s="58" t="s">
        <v>37</v>
      </c>
      <c r="C10" s="58"/>
      <c r="D10" s="3">
        <v>60</v>
      </c>
      <c r="E10" s="17">
        <v>7</v>
      </c>
      <c r="F10" s="17">
        <v>14</v>
      </c>
      <c r="G10" s="17">
        <v>0.2</v>
      </c>
      <c r="H10" s="17">
        <f>(E10*7)+(F10*9)+(G10*3.8)</f>
        <v>175.76</v>
      </c>
      <c r="I10" s="17">
        <v>31</v>
      </c>
      <c r="J10" s="17">
        <v>97</v>
      </c>
      <c r="K10" s="17">
        <v>13</v>
      </c>
      <c r="L10" s="17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</row>
    <row r="11" spans="1:1017" ht="15" customHeight="1">
      <c r="A11" s="3" t="s">
        <v>111</v>
      </c>
      <c r="B11" s="58" t="s">
        <v>112</v>
      </c>
      <c r="C11" s="58"/>
      <c r="D11" s="3">
        <v>200</v>
      </c>
      <c r="E11" s="17">
        <v>8.3000000000000007</v>
      </c>
      <c r="F11" s="17">
        <v>9</v>
      </c>
      <c r="G11" s="17">
        <v>37.4</v>
      </c>
      <c r="H11" s="17">
        <f>(E11*7)+(F11*9)+(G11*3.8)</f>
        <v>281.22000000000003</v>
      </c>
      <c r="I11" s="17">
        <v>22.91</v>
      </c>
      <c r="J11" s="17">
        <v>172.7</v>
      </c>
      <c r="K11" s="17">
        <v>24.86</v>
      </c>
      <c r="L11" s="17">
        <v>1.82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</row>
    <row r="12" spans="1:1017" ht="15" customHeight="1">
      <c r="A12" s="3" t="s">
        <v>62</v>
      </c>
      <c r="B12" s="58" t="s">
        <v>100</v>
      </c>
      <c r="C12" s="58"/>
      <c r="D12" s="3">
        <v>30</v>
      </c>
      <c r="E12" s="17">
        <v>1</v>
      </c>
      <c r="F12" s="17">
        <v>0.1</v>
      </c>
      <c r="G12" s="17">
        <v>40.4</v>
      </c>
      <c r="H12" s="17">
        <f>(E12*7)+(F12*9)+(G12*3.8)</f>
        <v>161.41999999999999</v>
      </c>
      <c r="I12" s="17">
        <v>0</v>
      </c>
      <c r="J12" s="17">
        <v>8</v>
      </c>
      <c r="K12" s="17">
        <v>10.4</v>
      </c>
      <c r="L12" s="17">
        <v>0.3</v>
      </c>
      <c r="M12" s="1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</row>
    <row r="13" spans="1:1017" ht="15.75" customHeight="1">
      <c r="A13" s="7" t="s">
        <v>63</v>
      </c>
      <c r="B13" s="58" t="s">
        <v>40</v>
      </c>
      <c r="C13" s="58"/>
      <c r="D13" s="3">
        <v>40</v>
      </c>
      <c r="E13" s="17">
        <v>3.8</v>
      </c>
      <c r="F13" s="17">
        <v>2.36</v>
      </c>
      <c r="G13" s="17">
        <v>23.55</v>
      </c>
      <c r="H13" s="17">
        <f>(E13*7)+(F13*9)+(G13*3.8)</f>
        <v>137.32999999999998</v>
      </c>
      <c r="I13" s="17">
        <v>11</v>
      </c>
      <c r="J13" s="17">
        <v>37</v>
      </c>
      <c r="K13" s="17">
        <v>14.5</v>
      </c>
      <c r="L13" s="17">
        <v>0.69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</row>
    <row r="14" spans="1:1017" ht="15" customHeight="1">
      <c r="A14" s="3" t="s">
        <v>41</v>
      </c>
      <c r="B14" s="58" t="s">
        <v>42</v>
      </c>
      <c r="C14" s="58"/>
      <c r="D14" s="19">
        <v>215</v>
      </c>
      <c r="E14" s="17">
        <v>0.1</v>
      </c>
      <c r="F14" s="17">
        <v>0</v>
      </c>
      <c r="G14" s="17">
        <v>15</v>
      </c>
      <c r="H14" s="17">
        <f>(E14*7)+(F14*9)+(G14*3.8)</f>
        <v>57.7</v>
      </c>
      <c r="I14" s="17">
        <v>11.1</v>
      </c>
      <c r="J14" s="17">
        <v>2.8</v>
      </c>
      <c r="K14" s="17">
        <v>4</v>
      </c>
      <c r="L14" s="17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</row>
    <row r="15" spans="1:1017" ht="15" customHeight="1">
      <c r="A15" s="3"/>
      <c r="B15" s="9"/>
      <c r="C15" s="9"/>
      <c r="D15" s="20"/>
      <c r="E15" s="17"/>
      <c r="F15" s="17"/>
      <c r="G15" s="17"/>
      <c r="H15" s="17"/>
      <c r="I15" s="17"/>
      <c r="J15" s="17"/>
      <c r="K15" s="17"/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</row>
    <row r="16" spans="1:1017" ht="15.75">
      <c r="A16" s="21" t="s">
        <v>20</v>
      </c>
      <c r="B16" s="21"/>
      <c r="C16" s="21"/>
      <c r="D16" s="22">
        <f>SUM(D10:D15)</f>
        <v>545</v>
      </c>
      <c r="E16" s="23">
        <f>E10+E11+E12+E13+E14</f>
        <v>20.200000000000003</v>
      </c>
      <c r="F16" s="23">
        <f t="shared" ref="F16:L16" si="0">F10+F11+F13+F14</f>
        <v>25.36</v>
      </c>
      <c r="G16" s="23">
        <f t="shared" si="0"/>
        <v>76.150000000000006</v>
      </c>
      <c r="H16" s="23">
        <f>H10+H11+H13+H14+H12</f>
        <v>813.43</v>
      </c>
      <c r="I16" s="23">
        <f t="shared" si="0"/>
        <v>76.009999999999991</v>
      </c>
      <c r="J16" s="23">
        <f t="shared" si="0"/>
        <v>309.5</v>
      </c>
      <c r="K16" s="23">
        <f t="shared" si="0"/>
        <v>56.36</v>
      </c>
      <c r="L16" s="23">
        <f t="shared" si="0"/>
        <v>3.5100000000000002</v>
      </c>
      <c r="M16" s="2"/>
      <c r="N16" s="2" t="s">
        <v>105</v>
      </c>
      <c r="O16" s="24">
        <f>D16+D26</f>
        <v>1235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</row>
    <row r="17" spans="1:1017" ht="15.75">
      <c r="A17" s="82" t="s">
        <v>32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4"/>
      <c r="M17" s="2"/>
      <c r="N17" s="2" t="s">
        <v>106</v>
      </c>
      <c r="O17" s="18">
        <f>H16+H26</f>
        <v>1639.4999999999998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</row>
    <row r="18" spans="1:1017" ht="15" customHeight="1">
      <c r="A18" s="4" t="s">
        <v>83</v>
      </c>
      <c r="B18" s="61" t="s">
        <v>54</v>
      </c>
      <c r="C18" s="61"/>
      <c r="D18" s="5">
        <v>225</v>
      </c>
      <c r="E18" s="6">
        <v>6</v>
      </c>
      <c r="F18" s="6">
        <v>7</v>
      </c>
      <c r="G18" s="6">
        <v>18</v>
      </c>
      <c r="H18" s="6">
        <f>(G18*3.8)+(F18*9)+(E18*4)</f>
        <v>155.39999999999998</v>
      </c>
      <c r="I18" s="6">
        <v>17</v>
      </c>
      <c r="J18" s="6">
        <v>52</v>
      </c>
      <c r="K18" s="6">
        <v>21</v>
      </c>
      <c r="L18" s="6">
        <v>1</v>
      </c>
      <c r="M18" s="2"/>
      <c r="N18" s="2" t="s">
        <v>108</v>
      </c>
      <c r="O18" s="2" t="e">
        <f>#REF!+#REF!</f>
        <v>#REF!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</row>
    <row r="19" spans="1:1017" ht="15" customHeight="1">
      <c r="A19" s="4" t="s">
        <v>84</v>
      </c>
      <c r="B19" s="61" t="s">
        <v>61</v>
      </c>
      <c r="C19" s="61"/>
      <c r="D19" s="5">
        <v>60</v>
      </c>
      <c r="E19" s="6">
        <v>14</v>
      </c>
      <c r="F19" s="6">
        <v>15</v>
      </c>
      <c r="G19" s="6">
        <v>14</v>
      </c>
      <c r="H19" s="6">
        <f t="shared" ref="H19:H23" si="1">(G19*3.8)+(F19*9)+(E19*4)</f>
        <v>244.2</v>
      </c>
      <c r="I19" s="6">
        <v>15</v>
      </c>
      <c r="J19" s="6">
        <v>113</v>
      </c>
      <c r="K19" s="6">
        <v>19</v>
      </c>
      <c r="L19" s="6">
        <v>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</row>
    <row r="20" spans="1:1017" ht="15" customHeight="1">
      <c r="A20" s="4" t="s">
        <v>78</v>
      </c>
      <c r="B20" s="61" t="s">
        <v>130</v>
      </c>
      <c r="C20" s="61"/>
      <c r="D20" s="5">
        <v>110</v>
      </c>
      <c r="E20" s="6">
        <v>6</v>
      </c>
      <c r="F20" s="6">
        <v>7</v>
      </c>
      <c r="G20" s="6">
        <v>33</v>
      </c>
      <c r="H20" s="6">
        <f t="shared" si="1"/>
        <v>212.39999999999998</v>
      </c>
      <c r="I20" s="6">
        <v>36</v>
      </c>
      <c r="J20" s="6">
        <v>78</v>
      </c>
      <c r="K20" s="6">
        <v>26</v>
      </c>
      <c r="L20" s="6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</row>
    <row r="21" spans="1:1017" ht="15" customHeight="1">
      <c r="A21" s="4" t="s">
        <v>41</v>
      </c>
      <c r="B21" s="58" t="s">
        <v>42</v>
      </c>
      <c r="C21" s="58"/>
      <c r="D21" s="5">
        <v>235</v>
      </c>
      <c r="E21" s="6">
        <v>0.1</v>
      </c>
      <c r="F21" s="6">
        <v>0</v>
      </c>
      <c r="G21" s="6">
        <v>15</v>
      </c>
      <c r="H21" s="6">
        <f>(G21*3.8)+(F21*9)+(E21*7)</f>
        <v>57.7</v>
      </c>
      <c r="I21" s="6">
        <v>12</v>
      </c>
      <c r="J21" s="6">
        <v>4</v>
      </c>
      <c r="K21" s="6">
        <v>4</v>
      </c>
      <c r="L21" s="6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</row>
    <row r="22" spans="1:1017" ht="15">
      <c r="A22" s="7" t="s">
        <v>63</v>
      </c>
      <c r="B22" s="58" t="s">
        <v>40</v>
      </c>
      <c r="C22" s="58"/>
      <c r="D22" s="3">
        <v>40</v>
      </c>
      <c r="E22" s="17">
        <v>3.8</v>
      </c>
      <c r="F22" s="17">
        <v>2.36</v>
      </c>
      <c r="G22" s="17">
        <v>23.55</v>
      </c>
      <c r="H22" s="17">
        <f>(E22*7)+(F22*9)+(G22*3.8)</f>
        <v>137.32999999999998</v>
      </c>
      <c r="I22" s="6">
        <v>7</v>
      </c>
      <c r="J22" s="6">
        <v>40</v>
      </c>
      <c r="K22" s="6">
        <v>11</v>
      </c>
      <c r="L22" s="6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</row>
    <row r="23" spans="1:1017" s="10" customFormat="1" ht="15" customHeight="1">
      <c r="A23" s="4" t="s">
        <v>86</v>
      </c>
      <c r="B23" s="61" t="s">
        <v>104</v>
      </c>
      <c r="C23" s="61"/>
      <c r="D23" s="5">
        <v>20</v>
      </c>
      <c r="E23" s="6">
        <v>4</v>
      </c>
      <c r="F23" s="6">
        <v>0</v>
      </c>
      <c r="G23" s="6">
        <v>0.8</v>
      </c>
      <c r="H23" s="6">
        <f t="shared" si="1"/>
        <v>19.04</v>
      </c>
      <c r="I23" s="6">
        <v>3</v>
      </c>
      <c r="J23" s="6">
        <v>3</v>
      </c>
      <c r="K23" s="6">
        <v>2</v>
      </c>
      <c r="L23" s="6">
        <v>0</v>
      </c>
      <c r="AMC23" s="2"/>
    </row>
    <row r="24" spans="1:1017" s="10" customFormat="1" ht="15" customHeight="1">
      <c r="A24" s="4"/>
      <c r="B24" s="8"/>
      <c r="C24" s="8"/>
      <c r="D24" s="25"/>
      <c r="E24" s="6"/>
      <c r="F24" s="6"/>
      <c r="G24" s="6"/>
      <c r="H24" s="6"/>
      <c r="I24" s="6"/>
      <c r="J24" s="6"/>
      <c r="K24" s="6"/>
      <c r="L24" s="6"/>
      <c r="AMC24" s="2"/>
    </row>
    <row r="25" spans="1:1017" s="10" customFormat="1" ht="15" customHeight="1">
      <c r="A25" s="4"/>
      <c r="B25" s="8"/>
      <c r="C25" s="8"/>
      <c r="D25" s="25"/>
      <c r="E25" s="6"/>
      <c r="F25" s="6"/>
      <c r="G25" s="6"/>
      <c r="H25" s="6"/>
      <c r="I25" s="6"/>
      <c r="J25" s="6"/>
      <c r="K25" s="6"/>
      <c r="L25" s="6"/>
      <c r="AMC25" s="2"/>
    </row>
    <row r="26" spans="1:1017" ht="15.75">
      <c r="A26" s="26" t="s">
        <v>33</v>
      </c>
      <c r="B26" s="26"/>
      <c r="C26" s="26"/>
      <c r="D26" s="27">
        <f>SUM(D18:D25)</f>
        <v>690</v>
      </c>
      <c r="E26" s="28">
        <f>E18+E21+E22+E19+E20+E23</f>
        <v>33.9</v>
      </c>
      <c r="F26" s="28">
        <f t="shared" ref="F26:L26" si="2">F18+F21+F22+F19+F20+F23</f>
        <v>31.36</v>
      </c>
      <c r="G26" s="28">
        <f t="shared" si="2"/>
        <v>104.35</v>
      </c>
      <c r="H26" s="28">
        <f t="shared" si="2"/>
        <v>826.06999999999982</v>
      </c>
      <c r="I26" s="28">
        <f t="shared" si="2"/>
        <v>90</v>
      </c>
      <c r="J26" s="28">
        <f t="shared" si="2"/>
        <v>290</v>
      </c>
      <c r="K26" s="28">
        <f t="shared" si="2"/>
        <v>83</v>
      </c>
      <c r="L26" s="28">
        <f t="shared" si="2"/>
        <v>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</row>
    <row r="27" spans="1:1017" s="10" customFormat="1" ht="15" customHeight="1">
      <c r="A27" s="29" t="s">
        <v>21</v>
      </c>
      <c r="B27" s="29"/>
      <c r="C27" s="29"/>
      <c r="D27" s="30">
        <f>D16+C26+D26</f>
        <v>1235</v>
      </c>
      <c r="E27" s="23">
        <f>E16+E26</f>
        <v>54.1</v>
      </c>
      <c r="F27" s="23">
        <f t="shared" ref="F27:L27" si="3">F16+F26</f>
        <v>56.72</v>
      </c>
      <c r="G27" s="23">
        <f t="shared" si="3"/>
        <v>180.5</v>
      </c>
      <c r="H27" s="23">
        <f t="shared" si="3"/>
        <v>1639.4999999999998</v>
      </c>
      <c r="I27" s="23">
        <f t="shared" si="3"/>
        <v>166.01</v>
      </c>
      <c r="J27" s="23">
        <f t="shared" si="3"/>
        <v>599.5</v>
      </c>
      <c r="K27" s="23">
        <f t="shared" si="3"/>
        <v>139.36000000000001</v>
      </c>
      <c r="L27" s="23">
        <f t="shared" si="3"/>
        <v>8.51</v>
      </c>
      <c r="AMC27" s="2"/>
    </row>
    <row r="28" spans="1:1017" ht="15.75">
      <c r="A28" s="73" t="s">
        <v>22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</row>
    <row r="29" spans="1:1017" ht="18" customHeight="1">
      <c r="A29" s="12" t="s">
        <v>35</v>
      </c>
      <c r="B29" s="10"/>
      <c r="C29" s="10"/>
      <c r="D29" s="10"/>
      <c r="E29" s="13" t="s">
        <v>1</v>
      </c>
      <c r="F29" s="56" t="s">
        <v>23</v>
      </c>
      <c r="G29" s="56"/>
      <c r="H29" s="56"/>
      <c r="I29" s="74"/>
      <c r="J29" s="74"/>
      <c r="K29" s="74"/>
      <c r="L29" s="7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</row>
    <row r="30" spans="1:1017" ht="18" customHeight="1">
      <c r="A30" s="31"/>
      <c r="B30" s="10"/>
      <c r="C30" s="10"/>
      <c r="D30" s="75" t="s">
        <v>3</v>
      </c>
      <c r="E30" s="75"/>
      <c r="F30" s="14" t="s">
        <v>4</v>
      </c>
      <c r="G30" s="2"/>
      <c r="H30" s="2"/>
      <c r="I30" s="76" t="s">
        <v>134</v>
      </c>
      <c r="J30" s="77"/>
      <c r="K30" s="77"/>
      <c r="L30" s="7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</row>
    <row r="31" spans="1:1017" ht="44.25" customHeight="1">
      <c r="A31" s="78" t="s">
        <v>5</v>
      </c>
      <c r="B31" s="62" t="s">
        <v>6</v>
      </c>
      <c r="C31" s="62"/>
      <c r="D31" s="62" t="s">
        <v>7</v>
      </c>
      <c r="E31" s="66" t="s">
        <v>8</v>
      </c>
      <c r="F31" s="66"/>
      <c r="G31" s="66"/>
      <c r="H31" s="62" t="s">
        <v>9</v>
      </c>
      <c r="I31" s="66" t="s">
        <v>10</v>
      </c>
      <c r="J31" s="66"/>
      <c r="K31" s="66"/>
      <c r="L31" s="6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</row>
    <row r="32" spans="1:1017" ht="15">
      <c r="A32" s="79"/>
      <c r="B32" s="64"/>
      <c r="C32" s="65"/>
      <c r="D32" s="63"/>
      <c r="E32" s="15" t="s">
        <v>11</v>
      </c>
      <c r="F32" s="15" t="s">
        <v>12</v>
      </c>
      <c r="G32" s="15" t="s">
        <v>13</v>
      </c>
      <c r="H32" s="63"/>
      <c r="I32" s="15" t="s">
        <v>14</v>
      </c>
      <c r="J32" s="15" t="s">
        <v>15</v>
      </c>
      <c r="K32" s="15" t="s">
        <v>16</v>
      </c>
      <c r="L32" s="15" t="s">
        <v>17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</row>
    <row r="33" spans="1:1017" ht="18" customHeight="1">
      <c r="A33" s="16">
        <v>1</v>
      </c>
      <c r="B33" s="68">
        <v>2</v>
      </c>
      <c r="C33" s="68"/>
      <c r="D33" s="16">
        <v>3</v>
      </c>
      <c r="E33" s="16">
        <v>4</v>
      </c>
      <c r="F33" s="16">
        <v>5</v>
      </c>
      <c r="G33" s="16">
        <v>6</v>
      </c>
      <c r="H33" s="16">
        <v>7</v>
      </c>
      <c r="I33" s="16">
        <v>12</v>
      </c>
      <c r="J33" s="16">
        <v>13</v>
      </c>
      <c r="K33" s="16">
        <v>14</v>
      </c>
      <c r="L33" s="16">
        <v>15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</row>
    <row r="34" spans="1:1017" ht="15" customHeight="1">
      <c r="A34" s="71" t="s">
        <v>18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</row>
    <row r="35" spans="1:1017" ht="15.75" customHeight="1">
      <c r="A35" s="7" t="s">
        <v>64</v>
      </c>
      <c r="B35" s="58" t="s">
        <v>65</v>
      </c>
      <c r="C35" s="58"/>
      <c r="D35" s="3">
        <v>20</v>
      </c>
      <c r="E35" s="17">
        <v>5</v>
      </c>
      <c r="F35" s="17">
        <v>5</v>
      </c>
      <c r="G35" s="17">
        <v>0</v>
      </c>
      <c r="H35" s="17">
        <f>(E35*4)+(F35*9)+(G35*3.8)</f>
        <v>65</v>
      </c>
      <c r="I35" s="17">
        <v>200</v>
      </c>
      <c r="J35" s="17">
        <v>0</v>
      </c>
      <c r="K35" s="17">
        <v>9</v>
      </c>
      <c r="L35" s="17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</row>
    <row r="36" spans="1:1017" ht="15" customHeight="1">
      <c r="A36" s="3" t="s">
        <v>43</v>
      </c>
      <c r="B36" s="58" t="s">
        <v>44</v>
      </c>
      <c r="C36" s="58"/>
      <c r="D36" s="3">
        <v>240</v>
      </c>
      <c r="E36" s="17">
        <v>4</v>
      </c>
      <c r="F36" s="17">
        <v>8</v>
      </c>
      <c r="G36" s="17">
        <v>29</v>
      </c>
      <c r="H36" s="17">
        <f>(E36*4)+(F36*9)+(G36*3.8)</f>
        <v>198.2</v>
      </c>
      <c r="I36" s="17">
        <v>90</v>
      </c>
      <c r="J36" s="17">
        <v>81</v>
      </c>
      <c r="K36" s="17">
        <v>14</v>
      </c>
      <c r="L36" s="17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</row>
    <row r="37" spans="1:1017" ht="18" customHeight="1">
      <c r="A37" s="3" t="s">
        <v>45</v>
      </c>
      <c r="B37" s="58" t="s">
        <v>66</v>
      </c>
      <c r="C37" s="58"/>
      <c r="D37" s="3">
        <v>200</v>
      </c>
      <c r="E37" s="17">
        <v>3</v>
      </c>
      <c r="F37" s="17">
        <v>3</v>
      </c>
      <c r="G37" s="17">
        <v>28</v>
      </c>
      <c r="H37" s="17">
        <f>(E37*4)+(F37*9)+(G37*3.8)</f>
        <v>145.39999999999998</v>
      </c>
      <c r="I37" s="17">
        <v>140</v>
      </c>
      <c r="J37" s="17">
        <v>90</v>
      </c>
      <c r="K37" s="17">
        <v>15</v>
      </c>
      <c r="L37" s="17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</row>
    <row r="38" spans="1:1017" ht="15" customHeight="1">
      <c r="A38" s="7" t="s">
        <v>63</v>
      </c>
      <c r="B38" s="58" t="s">
        <v>40</v>
      </c>
      <c r="C38" s="58"/>
      <c r="D38" s="3">
        <v>40</v>
      </c>
      <c r="E38" s="17">
        <v>3.8</v>
      </c>
      <c r="F38" s="17">
        <v>2.36</v>
      </c>
      <c r="G38" s="17">
        <v>23.55</v>
      </c>
      <c r="H38" s="17">
        <f>(E38*7)+(F38*9)+(G38*3.8)</f>
        <v>137.32999999999998</v>
      </c>
      <c r="I38" s="17">
        <v>11</v>
      </c>
      <c r="J38" s="17">
        <v>37</v>
      </c>
      <c r="K38" s="17">
        <v>14.5</v>
      </c>
      <c r="L38" s="17">
        <v>0.69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</row>
    <row r="39" spans="1:1017" ht="15" customHeight="1">
      <c r="A39" s="7"/>
      <c r="B39" s="9"/>
      <c r="C39" s="9"/>
      <c r="D39" s="20">
        <f>SUM(D35:D38)</f>
        <v>500</v>
      </c>
      <c r="E39" s="17"/>
      <c r="F39" s="17"/>
      <c r="G39" s="17"/>
      <c r="H39" s="17"/>
      <c r="I39" s="17"/>
      <c r="J39" s="17"/>
      <c r="K39" s="17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</row>
    <row r="40" spans="1:1017" ht="15" customHeight="1">
      <c r="A40" s="57" t="s">
        <v>20</v>
      </c>
      <c r="B40" s="57"/>
      <c r="C40" s="57"/>
      <c r="D40" s="57"/>
      <c r="E40" s="23">
        <f>E35+E36+E37+E38</f>
        <v>15.8</v>
      </c>
      <c r="F40" s="23">
        <f t="shared" ref="F40:L40" si="4">F35+F36+F37+F38</f>
        <v>18.36</v>
      </c>
      <c r="G40" s="23">
        <f t="shared" si="4"/>
        <v>80.55</v>
      </c>
      <c r="H40" s="23">
        <f t="shared" si="4"/>
        <v>545.92999999999995</v>
      </c>
      <c r="I40" s="23">
        <f t="shared" si="4"/>
        <v>441</v>
      </c>
      <c r="J40" s="23">
        <f t="shared" si="4"/>
        <v>208</v>
      </c>
      <c r="K40" s="23">
        <f t="shared" si="4"/>
        <v>52.5</v>
      </c>
      <c r="L40" s="23">
        <f t="shared" si="4"/>
        <v>0.69</v>
      </c>
      <c r="M40" s="18"/>
      <c r="N40" s="2" t="s">
        <v>105</v>
      </c>
      <c r="O40" s="24">
        <f>D51</f>
        <v>1205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</row>
    <row r="41" spans="1:1017" ht="15.75">
      <c r="A41" s="67" t="s">
        <v>32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2"/>
      <c r="N41" s="2" t="s">
        <v>106</v>
      </c>
      <c r="O41" s="18">
        <f>H40+H50</f>
        <v>1443.56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</row>
    <row r="42" spans="1:1017" ht="30" customHeight="1">
      <c r="A42" s="4" t="s">
        <v>80</v>
      </c>
      <c r="B42" s="61" t="s">
        <v>55</v>
      </c>
      <c r="C42" s="61"/>
      <c r="D42" s="5">
        <v>225</v>
      </c>
      <c r="E42" s="6">
        <v>5</v>
      </c>
      <c r="F42" s="6">
        <v>7</v>
      </c>
      <c r="G42" s="6">
        <v>14</v>
      </c>
      <c r="H42" s="32">
        <f>(E42*4)+(F42*9)+(G42*3.8)</f>
        <v>136.19999999999999</v>
      </c>
      <c r="I42" s="6">
        <v>34</v>
      </c>
      <c r="J42" s="6">
        <v>42</v>
      </c>
      <c r="K42" s="6">
        <v>20</v>
      </c>
      <c r="L42" s="6">
        <v>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</row>
    <row r="43" spans="1:1017" ht="38.25" customHeight="1">
      <c r="A43" s="4" t="s">
        <v>81</v>
      </c>
      <c r="B43" s="61" t="s">
        <v>128</v>
      </c>
      <c r="C43" s="61"/>
      <c r="D43" s="5">
        <v>60</v>
      </c>
      <c r="E43" s="6">
        <v>16</v>
      </c>
      <c r="F43" s="6">
        <v>20</v>
      </c>
      <c r="G43" s="6">
        <v>8</v>
      </c>
      <c r="H43" s="6">
        <f t="shared" ref="H43:H45" si="5">(E43*4)+(F43*9)+(G43*3.8)</f>
        <v>274.39999999999998</v>
      </c>
      <c r="I43" s="6">
        <v>17</v>
      </c>
      <c r="J43" s="6">
        <v>131</v>
      </c>
      <c r="K43" s="6">
        <v>19</v>
      </c>
      <c r="L43" s="6">
        <v>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</row>
    <row r="44" spans="1:1017" ht="15" customHeight="1">
      <c r="A44" s="4" t="s">
        <v>111</v>
      </c>
      <c r="B44" s="61" t="s">
        <v>56</v>
      </c>
      <c r="C44" s="61"/>
      <c r="D44" s="5">
        <v>110</v>
      </c>
      <c r="E44" s="6">
        <v>8</v>
      </c>
      <c r="F44" s="6">
        <v>10</v>
      </c>
      <c r="G44" s="6">
        <v>38</v>
      </c>
      <c r="H44" s="6">
        <f t="shared" si="5"/>
        <v>266.39999999999998</v>
      </c>
      <c r="I44" s="6">
        <v>14</v>
      </c>
      <c r="J44" s="6">
        <v>45</v>
      </c>
      <c r="K44" s="6">
        <v>8</v>
      </c>
      <c r="L44" s="6">
        <v>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</row>
    <row r="45" spans="1:1017" ht="15" customHeight="1">
      <c r="A45" s="4" t="s">
        <v>82</v>
      </c>
      <c r="B45" s="61" t="s">
        <v>107</v>
      </c>
      <c r="C45" s="61"/>
      <c r="D45" s="5">
        <v>30</v>
      </c>
      <c r="E45" s="6">
        <v>0</v>
      </c>
      <c r="F45" s="6">
        <v>2</v>
      </c>
      <c r="G45" s="6">
        <v>2</v>
      </c>
      <c r="H45" s="6">
        <f t="shared" si="5"/>
        <v>25.6</v>
      </c>
      <c r="I45" s="6">
        <v>17</v>
      </c>
      <c r="J45" s="6">
        <v>22</v>
      </c>
      <c r="K45" s="6">
        <v>9</v>
      </c>
      <c r="L45" s="6">
        <v>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</row>
    <row r="46" spans="1:1017" ht="15" customHeight="1">
      <c r="A46" s="4" t="s">
        <v>41</v>
      </c>
      <c r="B46" s="58" t="s">
        <v>42</v>
      </c>
      <c r="C46" s="58"/>
      <c r="D46" s="5">
        <v>235</v>
      </c>
      <c r="E46" s="6">
        <v>0.1</v>
      </c>
      <c r="F46" s="6">
        <v>0</v>
      </c>
      <c r="G46" s="6">
        <v>15</v>
      </c>
      <c r="H46" s="6">
        <f>(E46*7)+(F46*9)+(G46*3.8)</f>
        <v>57.7</v>
      </c>
      <c r="I46" s="6">
        <v>5</v>
      </c>
      <c r="J46" s="6">
        <v>8</v>
      </c>
      <c r="K46" s="6">
        <v>4</v>
      </c>
      <c r="L46" s="6">
        <v>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</row>
    <row r="47" spans="1:1017" s="14" customFormat="1" ht="15">
      <c r="A47" s="7" t="s">
        <v>63</v>
      </c>
      <c r="B47" s="58" t="s">
        <v>40</v>
      </c>
      <c r="C47" s="58"/>
      <c r="D47" s="3">
        <v>45</v>
      </c>
      <c r="E47" s="17">
        <v>3.8</v>
      </c>
      <c r="F47" s="17">
        <v>2.36</v>
      </c>
      <c r="G47" s="17">
        <v>23.55</v>
      </c>
      <c r="H47" s="17">
        <f>(E47*7)+(F47*9)+(G47*3.8)</f>
        <v>137.32999999999998</v>
      </c>
      <c r="I47" s="6">
        <v>7</v>
      </c>
      <c r="J47" s="6">
        <v>40</v>
      </c>
      <c r="K47" s="6">
        <v>11</v>
      </c>
      <c r="L47" s="6">
        <v>1</v>
      </c>
      <c r="AMC47" s="2"/>
    </row>
    <row r="48" spans="1:1017" s="14" customFormat="1" ht="15.75">
      <c r="A48" s="4"/>
      <c r="B48" s="8"/>
      <c r="C48" s="8"/>
      <c r="D48" s="25"/>
      <c r="E48" s="6"/>
      <c r="F48" s="6"/>
      <c r="G48" s="6"/>
      <c r="H48" s="6"/>
      <c r="I48" s="6"/>
      <c r="J48" s="6"/>
      <c r="K48" s="6"/>
      <c r="L48" s="6"/>
      <c r="AMC48" s="2"/>
    </row>
    <row r="49" spans="1:1017" s="14" customFormat="1" ht="15.75">
      <c r="A49" s="4"/>
      <c r="B49" s="8"/>
      <c r="C49" s="8"/>
      <c r="D49" s="25"/>
      <c r="E49" s="6"/>
      <c r="F49" s="6"/>
      <c r="G49" s="6"/>
      <c r="H49" s="6"/>
      <c r="I49" s="6"/>
      <c r="J49" s="6"/>
      <c r="K49" s="6"/>
      <c r="L49" s="6"/>
      <c r="AMC49" s="2"/>
    </row>
    <row r="50" spans="1:1017" s="10" customFormat="1" ht="15.75">
      <c r="A50" s="26" t="s">
        <v>33</v>
      </c>
      <c r="B50" s="26"/>
      <c r="C50" s="26"/>
      <c r="D50" s="27">
        <f>SUM(D42:D49)</f>
        <v>705</v>
      </c>
      <c r="E50" s="28">
        <f t="shared" ref="E50:L50" si="6">E42+E43+E44+E45+E46+E47</f>
        <v>32.9</v>
      </c>
      <c r="F50" s="28">
        <f t="shared" si="6"/>
        <v>41.36</v>
      </c>
      <c r="G50" s="28">
        <f t="shared" si="6"/>
        <v>100.55</v>
      </c>
      <c r="H50" s="28">
        <f t="shared" si="6"/>
        <v>897.63000000000011</v>
      </c>
      <c r="I50" s="28">
        <f t="shared" si="6"/>
        <v>94</v>
      </c>
      <c r="J50" s="28">
        <f t="shared" si="6"/>
        <v>288</v>
      </c>
      <c r="K50" s="28">
        <f t="shared" si="6"/>
        <v>71</v>
      </c>
      <c r="L50" s="28">
        <f t="shared" si="6"/>
        <v>7</v>
      </c>
      <c r="AMC50" s="2"/>
    </row>
    <row r="51" spans="1:1017" ht="15.75">
      <c r="A51" s="29" t="s">
        <v>21</v>
      </c>
      <c r="B51" s="29"/>
      <c r="C51" s="29"/>
      <c r="D51" s="30">
        <f>D50+D39</f>
        <v>1205</v>
      </c>
      <c r="E51" s="23">
        <f t="shared" ref="E51:L51" si="7">E40+E50</f>
        <v>48.7</v>
      </c>
      <c r="F51" s="23">
        <f t="shared" si="7"/>
        <v>59.72</v>
      </c>
      <c r="G51" s="23">
        <f t="shared" si="7"/>
        <v>181.1</v>
      </c>
      <c r="H51" s="23">
        <f t="shared" si="7"/>
        <v>1443.56</v>
      </c>
      <c r="I51" s="23">
        <f t="shared" si="7"/>
        <v>535</v>
      </c>
      <c r="J51" s="23">
        <f t="shared" si="7"/>
        <v>496</v>
      </c>
      <c r="K51" s="23">
        <f t="shared" si="7"/>
        <v>123.5</v>
      </c>
      <c r="L51" s="23">
        <f t="shared" si="7"/>
        <v>7.6899999999999995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</row>
    <row r="52" spans="1:1017" s="10" customFormat="1" ht="15" customHeight="1">
      <c r="A52" s="73" t="s">
        <v>24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AMC52" s="2"/>
    </row>
    <row r="53" spans="1:1017" ht="15.75">
      <c r="A53" s="12" t="s">
        <v>35</v>
      </c>
      <c r="B53" s="10"/>
      <c r="C53" s="10"/>
      <c r="D53" s="10"/>
      <c r="E53" s="13" t="s">
        <v>1</v>
      </c>
      <c r="F53" s="56" t="s">
        <v>25</v>
      </c>
      <c r="G53" s="56"/>
      <c r="H53" s="56"/>
      <c r="I53" s="74"/>
      <c r="J53" s="74"/>
      <c r="K53" s="74"/>
      <c r="L53" s="7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</row>
    <row r="54" spans="1:1017" ht="16.5" customHeight="1">
      <c r="A54" s="2"/>
      <c r="B54" s="10"/>
      <c r="C54" s="10"/>
      <c r="D54" s="75" t="s">
        <v>3</v>
      </c>
      <c r="E54" s="75"/>
      <c r="F54" s="14" t="s">
        <v>4</v>
      </c>
      <c r="G54" s="2"/>
      <c r="H54" s="2"/>
      <c r="I54" s="76" t="s">
        <v>134</v>
      </c>
      <c r="J54" s="77"/>
      <c r="K54" s="77"/>
      <c r="L54" s="7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</row>
    <row r="55" spans="1:1017" ht="30.75" customHeight="1">
      <c r="A55" s="62" t="s">
        <v>5</v>
      </c>
      <c r="B55" s="62" t="s">
        <v>6</v>
      </c>
      <c r="C55" s="62"/>
      <c r="D55" s="62" t="s">
        <v>7</v>
      </c>
      <c r="E55" s="66" t="s">
        <v>8</v>
      </c>
      <c r="F55" s="66"/>
      <c r="G55" s="66"/>
      <c r="H55" s="62" t="s">
        <v>9</v>
      </c>
      <c r="I55" s="66" t="s">
        <v>10</v>
      </c>
      <c r="J55" s="66"/>
      <c r="K55" s="66"/>
      <c r="L55" s="6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</row>
    <row r="56" spans="1:1017" ht="15">
      <c r="A56" s="63"/>
      <c r="B56" s="64"/>
      <c r="C56" s="65"/>
      <c r="D56" s="63"/>
      <c r="E56" s="15" t="s">
        <v>11</v>
      </c>
      <c r="F56" s="15" t="s">
        <v>12</v>
      </c>
      <c r="G56" s="15" t="s">
        <v>13</v>
      </c>
      <c r="H56" s="63"/>
      <c r="I56" s="15" t="s">
        <v>14</v>
      </c>
      <c r="J56" s="15" t="s">
        <v>15</v>
      </c>
      <c r="K56" s="15" t="s">
        <v>16</v>
      </c>
      <c r="L56" s="15" t="s">
        <v>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</row>
    <row r="57" spans="1:1017" ht="15">
      <c r="A57" s="16">
        <v>1</v>
      </c>
      <c r="B57" s="68">
        <v>2</v>
      </c>
      <c r="C57" s="68"/>
      <c r="D57" s="16">
        <v>3</v>
      </c>
      <c r="E57" s="16">
        <v>4</v>
      </c>
      <c r="F57" s="16">
        <v>5</v>
      </c>
      <c r="G57" s="16">
        <v>6</v>
      </c>
      <c r="H57" s="16">
        <v>7</v>
      </c>
      <c r="I57" s="16">
        <v>12</v>
      </c>
      <c r="J57" s="16">
        <v>13</v>
      </c>
      <c r="K57" s="16">
        <v>14</v>
      </c>
      <c r="L57" s="16">
        <v>15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</row>
    <row r="58" spans="1:1017" s="33" customFormat="1" ht="15" customHeight="1">
      <c r="A58" s="71" t="s">
        <v>18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017" s="33" customFormat="1" ht="21" customHeight="1">
      <c r="A59" s="34" t="s">
        <v>133</v>
      </c>
      <c r="B59" s="72" t="s">
        <v>97</v>
      </c>
      <c r="C59" s="72"/>
      <c r="D59" s="35">
        <v>255</v>
      </c>
      <c r="E59" s="34">
        <v>13</v>
      </c>
      <c r="F59" s="34">
        <v>11</v>
      </c>
      <c r="G59" s="34">
        <v>89</v>
      </c>
      <c r="H59" s="34">
        <f>(E59*4)+(F59*9)+(G59*3.8)</f>
        <v>489.2</v>
      </c>
      <c r="I59" s="17">
        <v>132</v>
      </c>
      <c r="J59" s="17">
        <v>172</v>
      </c>
      <c r="K59" s="17">
        <v>27</v>
      </c>
      <c r="L59" s="17">
        <v>1</v>
      </c>
    </row>
    <row r="60" spans="1:1017" s="33" customFormat="1" ht="21" customHeight="1">
      <c r="A60" s="7" t="s">
        <v>98</v>
      </c>
      <c r="B60" s="58" t="s">
        <v>99</v>
      </c>
      <c r="C60" s="58"/>
      <c r="D60" s="3">
        <v>30</v>
      </c>
      <c r="E60" s="17">
        <v>1</v>
      </c>
      <c r="F60" s="17">
        <v>2</v>
      </c>
      <c r="G60" s="17">
        <v>8</v>
      </c>
      <c r="H60" s="34">
        <f>(E60*4)+(F60*9)+(G60*3.8)</f>
        <v>52.4</v>
      </c>
      <c r="I60" s="17">
        <v>11</v>
      </c>
      <c r="J60" s="17">
        <v>37</v>
      </c>
      <c r="K60" s="17">
        <v>14.5</v>
      </c>
      <c r="L60" s="17">
        <v>0.69</v>
      </c>
    </row>
    <row r="61" spans="1:1017" s="33" customFormat="1" ht="16.5" customHeight="1">
      <c r="A61" s="4" t="s">
        <v>41</v>
      </c>
      <c r="B61" s="58" t="s">
        <v>42</v>
      </c>
      <c r="C61" s="58"/>
      <c r="D61" s="5">
        <v>215</v>
      </c>
      <c r="E61" s="6">
        <v>0.1</v>
      </c>
      <c r="F61" s="6">
        <v>0</v>
      </c>
      <c r="G61" s="6">
        <v>15</v>
      </c>
      <c r="H61" s="6">
        <f>(E61*7)+(F61*9)+(G61*3.8)</f>
        <v>57.7</v>
      </c>
      <c r="I61" s="17">
        <v>11</v>
      </c>
      <c r="J61" s="17">
        <v>37</v>
      </c>
      <c r="K61" s="17">
        <v>14.5</v>
      </c>
      <c r="L61" s="17">
        <v>0.69</v>
      </c>
    </row>
    <row r="62" spans="1:1017" s="33" customFormat="1" ht="15" customHeight="1">
      <c r="A62" s="3"/>
      <c r="B62" s="58"/>
      <c r="C62" s="58"/>
      <c r="D62" s="36">
        <f>SUM(D59:D61)</f>
        <v>500</v>
      </c>
      <c r="E62" s="17"/>
      <c r="F62" s="17"/>
      <c r="G62" s="17"/>
      <c r="H62" s="17"/>
      <c r="I62" s="17"/>
      <c r="J62" s="17"/>
      <c r="K62" s="17"/>
      <c r="L62" s="17"/>
    </row>
    <row r="63" spans="1:1017" ht="15" customHeight="1">
      <c r="A63" s="57" t="s">
        <v>20</v>
      </c>
      <c r="B63" s="57"/>
      <c r="C63" s="57"/>
      <c r="D63" s="57"/>
      <c r="E63" s="23">
        <f>E59+E61+E62+E60</f>
        <v>14.1</v>
      </c>
      <c r="F63" s="23">
        <f>F59+F61+F62+F60</f>
        <v>13</v>
      </c>
      <c r="G63" s="23">
        <f>G59+G61+G62+G60</f>
        <v>112</v>
      </c>
      <c r="H63" s="23">
        <f>H59+H61+H62+H60</f>
        <v>599.29999999999995</v>
      </c>
      <c r="I63" s="23">
        <f>SUM(I59:I62)</f>
        <v>154</v>
      </c>
      <c r="J63" s="23">
        <f>SUM(J59:J62)</f>
        <v>246</v>
      </c>
      <c r="K63" s="23">
        <f>SUM(K59:K62)</f>
        <v>56</v>
      </c>
      <c r="L63" s="23">
        <f>SUM(L59:L62)</f>
        <v>2.38</v>
      </c>
      <c r="M63" s="18"/>
      <c r="N63" s="2" t="s">
        <v>109</v>
      </c>
      <c r="O63" s="24">
        <f>D74</f>
        <v>1135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</row>
    <row r="64" spans="1:1017" ht="15" customHeight="1">
      <c r="A64" s="67" t="s">
        <v>32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2"/>
      <c r="N64" s="2" t="s">
        <v>106</v>
      </c>
      <c r="O64" s="18">
        <f>H74</f>
        <v>1106.57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</row>
    <row r="65" spans="1:1017" ht="30" customHeight="1">
      <c r="A65" s="4" t="s">
        <v>116</v>
      </c>
      <c r="B65" s="69" t="s">
        <v>115</v>
      </c>
      <c r="C65" s="70"/>
      <c r="D65" s="5">
        <v>225</v>
      </c>
      <c r="E65" s="6">
        <v>4</v>
      </c>
      <c r="F65" s="6">
        <v>4</v>
      </c>
      <c r="G65" s="6">
        <v>19</v>
      </c>
      <c r="H65" s="6">
        <f>(G65*3.8)+(F65*9)+(E65*4)</f>
        <v>124.2</v>
      </c>
      <c r="I65" s="6">
        <v>28</v>
      </c>
      <c r="J65" s="6">
        <v>54</v>
      </c>
      <c r="K65" s="6">
        <v>23</v>
      </c>
      <c r="L65" s="6">
        <v>1</v>
      </c>
      <c r="M65" s="2"/>
      <c r="N65" s="2" t="s">
        <v>108</v>
      </c>
      <c r="O65" s="2" t="e">
        <f>#REF!</f>
        <v>#REF!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</row>
    <row r="66" spans="1:1017" ht="15" hidden="1" customHeight="1">
      <c r="A66" s="4"/>
      <c r="B66" s="61"/>
      <c r="C66" s="61"/>
      <c r="D66" s="5"/>
      <c r="E66" s="6"/>
      <c r="F66" s="6"/>
      <c r="G66" s="6"/>
      <c r="H66" s="6"/>
      <c r="I66" s="6"/>
      <c r="J66" s="6"/>
      <c r="K66" s="6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</row>
    <row r="67" spans="1:1017" ht="15" customHeight="1">
      <c r="A67" s="4" t="s">
        <v>117</v>
      </c>
      <c r="B67" s="69" t="s">
        <v>118</v>
      </c>
      <c r="C67" s="70"/>
      <c r="D67" s="5">
        <v>110</v>
      </c>
      <c r="E67" s="6">
        <v>5</v>
      </c>
      <c r="F67" s="6">
        <v>6</v>
      </c>
      <c r="G67" s="6">
        <v>25</v>
      </c>
      <c r="H67" s="6">
        <f t="shared" ref="H67:H68" si="8">(G67*3.8)+(F67*9)+(E67*4)</f>
        <v>169</v>
      </c>
      <c r="I67" s="6">
        <v>16</v>
      </c>
      <c r="J67" s="6">
        <v>74</v>
      </c>
      <c r="K67" s="6">
        <v>29</v>
      </c>
      <c r="L67" s="6">
        <v>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</row>
    <row r="68" spans="1:1017" s="14" customFormat="1" ht="15" customHeight="1">
      <c r="A68" s="4" t="s">
        <v>86</v>
      </c>
      <c r="B68" s="61" t="s">
        <v>104</v>
      </c>
      <c r="C68" s="61"/>
      <c r="D68" s="5">
        <v>20</v>
      </c>
      <c r="E68" s="6">
        <v>4</v>
      </c>
      <c r="F68" s="6">
        <v>0</v>
      </c>
      <c r="G68" s="6">
        <v>0.8</v>
      </c>
      <c r="H68" s="6">
        <f t="shared" si="8"/>
        <v>19.04</v>
      </c>
      <c r="I68" s="6">
        <v>3</v>
      </c>
      <c r="J68" s="6">
        <v>3</v>
      </c>
      <c r="K68" s="6">
        <v>2</v>
      </c>
      <c r="L68" s="6"/>
      <c r="AMC68" s="2"/>
    </row>
    <row r="69" spans="1:1017" s="10" customFormat="1" ht="15" customHeight="1">
      <c r="A69" s="4" t="s">
        <v>41</v>
      </c>
      <c r="B69" s="58" t="s">
        <v>42</v>
      </c>
      <c r="C69" s="58"/>
      <c r="D69" s="5">
        <v>235</v>
      </c>
      <c r="E69" s="6">
        <v>0.1</v>
      </c>
      <c r="F69" s="6">
        <v>0</v>
      </c>
      <c r="G69" s="6">
        <v>15</v>
      </c>
      <c r="H69" s="6">
        <f>(E69*7)+(F69*9)+(G69*3.8)</f>
        <v>57.7</v>
      </c>
      <c r="I69" s="6">
        <v>5</v>
      </c>
      <c r="J69" s="6">
        <v>8</v>
      </c>
      <c r="K69" s="6">
        <v>4</v>
      </c>
      <c r="L69" s="6">
        <v>1</v>
      </c>
      <c r="AMC69" s="2"/>
    </row>
    <row r="70" spans="1:1017" ht="15">
      <c r="A70" s="7" t="s">
        <v>63</v>
      </c>
      <c r="B70" s="58" t="s">
        <v>40</v>
      </c>
      <c r="C70" s="58"/>
      <c r="D70" s="3">
        <v>45</v>
      </c>
      <c r="E70" s="17">
        <v>3.8</v>
      </c>
      <c r="F70" s="17">
        <v>2.36</v>
      </c>
      <c r="G70" s="17">
        <v>23.55</v>
      </c>
      <c r="H70" s="17">
        <f>(E70*7)+(F70*9)+(G70*3.8)</f>
        <v>137.32999999999998</v>
      </c>
      <c r="I70" s="6">
        <v>7</v>
      </c>
      <c r="J70" s="6">
        <v>40</v>
      </c>
      <c r="K70" s="6">
        <v>11</v>
      </c>
      <c r="L70" s="6">
        <v>1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</row>
    <row r="71" spans="1:1017" ht="15.75">
      <c r="A71" s="4"/>
      <c r="B71" s="8"/>
      <c r="C71" s="8"/>
      <c r="D71" s="25"/>
      <c r="E71" s="6"/>
      <c r="F71" s="6"/>
      <c r="G71" s="6"/>
      <c r="H71" s="6"/>
      <c r="I71" s="6"/>
      <c r="J71" s="6"/>
      <c r="K71" s="6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</row>
    <row r="72" spans="1:1017" ht="15.75">
      <c r="A72" s="4"/>
      <c r="B72" s="8"/>
      <c r="C72" s="8"/>
      <c r="D72" s="25"/>
      <c r="E72" s="6"/>
      <c r="F72" s="6"/>
      <c r="G72" s="6"/>
      <c r="H72" s="6"/>
      <c r="I72" s="6"/>
      <c r="J72" s="6"/>
      <c r="K72" s="6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</row>
    <row r="73" spans="1:1017" ht="14.25" customHeight="1">
      <c r="A73" s="26" t="s">
        <v>33</v>
      </c>
      <c r="B73" s="26"/>
      <c r="C73" s="26"/>
      <c r="D73" s="27">
        <f>SUM(D65:D72)</f>
        <v>635</v>
      </c>
      <c r="E73" s="28">
        <f t="shared" ref="E73:L73" si="9">E65+E66+E67+E68+E69+E70</f>
        <v>16.899999999999999</v>
      </c>
      <c r="F73" s="28">
        <f t="shared" si="9"/>
        <v>12.36</v>
      </c>
      <c r="G73" s="28">
        <f t="shared" si="9"/>
        <v>83.35</v>
      </c>
      <c r="H73" s="28">
        <f t="shared" si="9"/>
        <v>507.27</v>
      </c>
      <c r="I73" s="28">
        <f t="shared" si="9"/>
        <v>59</v>
      </c>
      <c r="J73" s="28">
        <f t="shared" si="9"/>
        <v>179</v>
      </c>
      <c r="K73" s="28">
        <f t="shared" si="9"/>
        <v>69</v>
      </c>
      <c r="L73" s="28">
        <f t="shared" si="9"/>
        <v>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</row>
    <row r="74" spans="1:1017" ht="19.5" customHeight="1">
      <c r="A74" s="29" t="s">
        <v>21</v>
      </c>
      <c r="B74" s="29"/>
      <c r="C74" s="29"/>
      <c r="D74" s="30">
        <f>D62+D73</f>
        <v>1135</v>
      </c>
      <c r="E74" s="23">
        <f t="shared" ref="E74:L74" si="10">E63+E73</f>
        <v>31</v>
      </c>
      <c r="F74" s="23">
        <f t="shared" si="10"/>
        <v>25.36</v>
      </c>
      <c r="G74" s="23">
        <f t="shared" si="10"/>
        <v>195.35</v>
      </c>
      <c r="H74" s="23">
        <f t="shared" si="10"/>
        <v>1106.57</v>
      </c>
      <c r="I74" s="23">
        <f t="shared" si="10"/>
        <v>213</v>
      </c>
      <c r="J74" s="23">
        <f t="shared" si="10"/>
        <v>425</v>
      </c>
      <c r="K74" s="23">
        <f t="shared" si="10"/>
        <v>125</v>
      </c>
      <c r="L74" s="23">
        <f t="shared" si="10"/>
        <v>6.38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</row>
    <row r="75" spans="1:1017" ht="15.75">
      <c r="A75" s="12" t="s">
        <v>35</v>
      </c>
      <c r="B75" s="10"/>
      <c r="C75" s="10"/>
      <c r="D75" s="10"/>
      <c r="E75" s="13" t="s">
        <v>1</v>
      </c>
      <c r="F75" s="56" t="s">
        <v>26</v>
      </c>
      <c r="G75" s="56"/>
      <c r="H75" s="56"/>
      <c r="I75" s="74"/>
      <c r="J75" s="74"/>
      <c r="K75" s="74"/>
      <c r="L75" s="7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</row>
    <row r="76" spans="1:1017" ht="15.75">
      <c r="A76" s="2"/>
      <c r="B76" s="10"/>
      <c r="C76" s="10"/>
      <c r="D76" s="75" t="s">
        <v>3</v>
      </c>
      <c r="E76" s="75"/>
      <c r="F76" s="14" t="s">
        <v>4</v>
      </c>
      <c r="G76" s="2"/>
      <c r="H76" s="2"/>
      <c r="I76" s="76" t="s">
        <v>134</v>
      </c>
      <c r="J76" s="77"/>
      <c r="K76" s="77"/>
      <c r="L76" s="7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</row>
    <row r="77" spans="1:1017" ht="26.25" customHeight="1">
      <c r="A77" s="62" t="s">
        <v>5</v>
      </c>
      <c r="B77" s="62" t="s">
        <v>6</v>
      </c>
      <c r="C77" s="62"/>
      <c r="D77" s="62" t="s">
        <v>7</v>
      </c>
      <c r="E77" s="66" t="s">
        <v>8</v>
      </c>
      <c r="F77" s="66"/>
      <c r="G77" s="66"/>
      <c r="H77" s="62" t="s">
        <v>9</v>
      </c>
      <c r="I77" s="66" t="s">
        <v>10</v>
      </c>
      <c r="J77" s="66"/>
      <c r="K77" s="66"/>
      <c r="L77" s="6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</row>
    <row r="78" spans="1:1017" ht="18" customHeight="1">
      <c r="A78" s="63"/>
      <c r="B78" s="64"/>
      <c r="C78" s="65"/>
      <c r="D78" s="63"/>
      <c r="E78" s="15" t="s">
        <v>11</v>
      </c>
      <c r="F78" s="15" t="s">
        <v>12</v>
      </c>
      <c r="G78" s="15" t="s">
        <v>13</v>
      </c>
      <c r="H78" s="63"/>
      <c r="I78" s="15" t="s">
        <v>14</v>
      </c>
      <c r="J78" s="15" t="s">
        <v>15</v>
      </c>
      <c r="K78" s="15" t="s">
        <v>16</v>
      </c>
      <c r="L78" s="15" t="s">
        <v>17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</row>
    <row r="79" spans="1:1017" ht="15" customHeight="1">
      <c r="A79" s="16">
        <v>1</v>
      </c>
      <c r="B79" s="68">
        <v>2</v>
      </c>
      <c r="C79" s="68"/>
      <c r="D79" s="16">
        <v>3</v>
      </c>
      <c r="E79" s="16">
        <v>4</v>
      </c>
      <c r="F79" s="16">
        <v>5</v>
      </c>
      <c r="G79" s="16">
        <v>6</v>
      </c>
      <c r="H79" s="16">
        <v>7</v>
      </c>
      <c r="I79" s="16">
        <v>12</v>
      </c>
      <c r="J79" s="16">
        <v>13</v>
      </c>
      <c r="K79" s="16">
        <v>14</v>
      </c>
      <c r="L79" s="16">
        <v>15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</row>
    <row r="80" spans="1:1017" ht="15" customHeight="1">
      <c r="A80" s="71" t="s">
        <v>18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</row>
    <row r="81" spans="1:1017" ht="15" customHeight="1">
      <c r="A81" s="3" t="s">
        <v>46</v>
      </c>
      <c r="B81" s="58" t="s">
        <v>67</v>
      </c>
      <c r="C81" s="58"/>
      <c r="D81" s="3">
        <v>60</v>
      </c>
      <c r="E81" s="17">
        <v>6</v>
      </c>
      <c r="F81" s="17">
        <v>8</v>
      </c>
      <c r="G81" s="17">
        <v>7</v>
      </c>
      <c r="H81" s="17">
        <f>(G81*3.8)+(F81*9)+(E81*4)</f>
        <v>122.6</v>
      </c>
      <c r="I81" s="17">
        <v>10</v>
      </c>
      <c r="J81" s="17">
        <v>18</v>
      </c>
      <c r="K81" s="17">
        <v>14</v>
      </c>
      <c r="L81" s="17">
        <v>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</row>
    <row r="82" spans="1:1017" ht="15" customHeight="1">
      <c r="A82" s="3" t="s">
        <v>95</v>
      </c>
      <c r="B82" s="58" t="s">
        <v>96</v>
      </c>
      <c r="C82" s="58"/>
      <c r="D82" s="3">
        <v>175</v>
      </c>
      <c r="E82" s="17">
        <v>3</v>
      </c>
      <c r="F82" s="17">
        <v>9.16</v>
      </c>
      <c r="G82" s="17">
        <v>22</v>
      </c>
      <c r="H82" s="17">
        <f>(G82*3.8)+(F82*9)+(E82*4)</f>
        <v>178.04</v>
      </c>
      <c r="I82" s="17">
        <v>41</v>
      </c>
      <c r="J82" s="17">
        <v>96</v>
      </c>
      <c r="K82" s="17">
        <v>33</v>
      </c>
      <c r="L82" s="17">
        <v>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</row>
    <row r="83" spans="1:1017" ht="15" customHeight="1">
      <c r="A83" s="3" t="s">
        <v>68</v>
      </c>
      <c r="B83" s="58" t="s">
        <v>101</v>
      </c>
      <c r="C83" s="58"/>
      <c r="D83" s="3">
        <v>40</v>
      </c>
      <c r="E83" s="17">
        <v>0.84</v>
      </c>
      <c r="F83" s="17">
        <v>0.1</v>
      </c>
      <c r="G83" s="17">
        <v>40.4</v>
      </c>
      <c r="H83" s="17">
        <f>(G83*3.8)+(F83*9)+(E83*4)</f>
        <v>157.78</v>
      </c>
      <c r="I83" s="17"/>
      <c r="J83" s="17">
        <v>8</v>
      </c>
      <c r="K83" s="17">
        <v>10.4</v>
      </c>
      <c r="L83" s="17">
        <v>0.3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</row>
    <row r="84" spans="1:1017" s="10" customFormat="1" ht="20.25" customHeight="1">
      <c r="A84" s="7" t="s">
        <v>63</v>
      </c>
      <c r="B84" s="58" t="s">
        <v>40</v>
      </c>
      <c r="C84" s="58"/>
      <c r="D84" s="3">
        <v>40</v>
      </c>
      <c r="E84" s="17">
        <v>3.8</v>
      </c>
      <c r="F84" s="17">
        <v>2.36</v>
      </c>
      <c r="G84" s="17">
        <v>23.55</v>
      </c>
      <c r="H84" s="17">
        <f>(E84*7)+(F84*9)+(G84*3.8)</f>
        <v>137.32999999999998</v>
      </c>
      <c r="I84" s="17">
        <v>11</v>
      </c>
      <c r="J84" s="17">
        <v>37</v>
      </c>
      <c r="K84" s="17">
        <v>14.5</v>
      </c>
      <c r="L84" s="17">
        <v>0.69</v>
      </c>
      <c r="N84" s="10" t="s">
        <v>108</v>
      </c>
      <c r="O84" s="10" t="e">
        <f>#REF!</f>
        <v>#REF!</v>
      </c>
      <c r="AMC84" s="2"/>
    </row>
    <row r="85" spans="1:1017" ht="15" customHeight="1">
      <c r="A85" s="4" t="s">
        <v>41</v>
      </c>
      <c r="B85" s="58" t="s">
        <v>42</v>
      </c>
      <c r="C85" s="58"/>
      <c r="D85" s="5">
        <v>215</v>
      </c>
      <c r="E85" s="6">
        <v>0.1</v>
      </c>
      <c r="F85" s="6">
        <v>0</v>
      </c>
      <c r="G85" s="6">
        <v>15</v>
      </c>
      <c r="H85" s="6">
        <f>(E85*7)+(F85*9)+(G85*3.8)</f>
        <v>57.7</v>
      </c>
      <c r="I85" s="17">
        <v>12</v>
      </c>
      <c r="J85" s="17">
        <v>4</v>
      </c>
      <c r="K85" s="17">
        <v>4</v>
      </c>
      <c r="L85" s="17">
        <v>0</v>
      </c>
      <c r="M85" s="18"/>
      <c r="N85" s="2" t="s">
        <v>109</v>
      </c>
      <c r="O85" s="2">
        <f>D95</f>
        <v>1165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</row>
    <row r="86" spans="1:1017" ht="15.75">
      <c r="A86" s="3"/>
      <c r="B86" s="9"/>
      <c r="C86" s="9"/>
      <c r="D86" s="20">
        <f>SUM(D81:D85)</f>
        <v>530</v>
      </c>
      <c r="E86" s="17"/>
      <c r="F86" s="17"/>
      <c r="G86" s="17"/>
      <c r="H86" s="17"/>
      <c r="I86" s="17"/>
      <c r="J86" s="17"/>
      <c r="K86" s="17"/>
      <c r="L86" s="17"/>
      <c r="M86" s="2"/>
      <c r="N86" s="2" t="s">
        <v>106</v>
      </c>
      <c r="O86" s="18">
        <f>H97</f>
        <v>1498.82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</row>
    <row r="87" spans="1:1017" s="10" customFormat="1" ht="15" customHeight="1">
      <c r="A87" s="57" t="s">
        <v>20</v>
      </c>
      <c r="B87" s="57"/>
      <c r="C87" s="57"/>
      <c r="D87" s="57"/>
      <c r="E87" s="23">
        <f>E81+E82+E83+E84+E85</f>
        <v>13.74</v>
      </c>
      <c r="F87" s="23">
        <f t="shared" ref="F87:L87" si="11">F81+F82+F83+F84+F85</f>
        <v>19.62</v>
      </c>
      <c r="G87" s="23">
        <f t="shared" si="11"/>
        <v>107.95</v>
      </c>
      <c r="H87" s="23">
        <f t="shared" si="11"/>
        <v>653.45000000000005</v>
      </c>
      <c r="I87" s="23">
        <f t="shared" si="11"/>
        <v>74</v>
      </c>
      <c r="J87" s="23">
        <f t="shared" si="11"/>
        <v>163</v>
      </c>
      <c r="K87" s="23">
        <f t="shared" si="11"/>
        <v>75.900000000000006</v>
      </c>
      <c r="L87" s="23">
        <f t="shared" si="11"/>
        <v>2.9899999999999998</v>
      </c>
      <c r="AMC87" s="2"/>
    </row>
    <row r="88" spans="1:1017" ht="15" customHeight="1">
      <c r="A88" s="67" t="s">
        <v>32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</row>
    <row r="89" spans="1:1017" ht="15" customHeight="1">
      <c r="A89" s="4" t="s">
        <v>87</v>
      </c>
      <c r="B89" s="61" t="s">
        <v>34</v>
      </c>
      <c r="C89" s="61"/>
      <c r="D89" s="5">
        <v>225</v>
      </c>
      <c r="E89" s="6">
        <v>8</v>
      </c>
      <c r="F89" s="6">
        <v>8</v>
      </c>
      <c r="G89" s="6">
        <v>21</v>
      </c>
      <c r="H89" s="6">
        <f>(G89*3.8)+(F89*9)+(E89*4)</f>
        <v>183.8</v>
      </c>
      <c r="I89" s="6">
        <v>30</v>
      </c>
      <c r="J89" s="6">
        <v>71</v>
      </c>
      <c r="K89" s="6">
        <v>29</v>
      </c>
      <c r="L89" s="6">
        <v>2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</row>
    <row r="90" spans="1:1017" ht="15" customHeight="1">
      <c r="A90" s="6" t="s">
        <v>88</v>
      </c>
      <c r="B90" s="61" t="s">
        <v>57</v>
      </c>
      <c r="C90" s="61"/>
      <c r="D90" s="5">
        <v>110</v>
      </c>
      <c r="E90" s="6">
        <v>18</v>
      </c>
      <c r="F90" s="6">
        <v>21</v>
      </c>
      <c r="G90" s="6">
        <v>26</v>
      </c>
      <c r="H90" s="6">
        <f t="shared" ref="H90:H92" si="12">(G90*3.8)+(F90*9)+(E90*4)</f>
        <v>359.8</v>
      </c>
      <c r="I90" s="6">
        <v>23</v>
      </c>
      <c r="J90" s="6">
        <v>210</v>
      </c>
      <c r="K90" s="6">
        <v>39</v>
      </c>
      <c r="L90" s="6">
        <v>3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</row>
    <row r="91" spans="1:1017" s="14" customFormat="1" ht="17.25" customHeight="1">
      <c r="A91" s="4" t="s">
        <v>86</v>
      </c>
      <c r="B91" s="61" t="s">
        <v>104</v>
      </c>
      <c r="C91" s="61"/>
      <c r="D91" s="5">
        <v>20</v>
      </c>
      <c r="E91" s="6">
        <v>4</v>
      </c>
      <c r="F91" s="6">
        <v>0</v>
      </c>
      <c r="G91" s="6">
        <v>0.8</v>
      </c>
      <c r="H91" s="6">
        <f t="shared" si="12"/>
        <v>19.04</v>
      </c>
      <c r="I91" s="6">
        <v>10</v>
      </c>
      <c r="J91" s="6">
        <v>8</v>
      </c>
      <c r="K91" s="6">
        <v>4</v>
      </c>
      <c r="L91" s="6">
        <v>0</v>
      </c>
      <c r="AMC91" s="2"/>
    </row>
    <row r="92" spans="1:1017" s="10" customFormat="1" ht="15" customHeight="1">
      <c r="A92" s="4" t="s">
        <v>85</v>
      </c>
      <c r="B92" s="61" t="s">
        <v>19</v>
      </c>
      <c r="C92" s="61"/>
      <c r="D92" s="5">
        <v>235</v>
      </c>
      <c r="E92" s="6">
        <v>5</v>
      </c>
      <c r="F92" s="6">
        <v>0</v>
      </c>
      <c r="G92" s="6">
        <v>33</v>
      </c>
      <c r="H92" s="6">
        <f t="shared" si="12"/>
        <v>145.39999999999998</v>
      </c>
      <c r="I92" s="6">
        <v>12</v>
      </c>
      <c r="J92" s="6">
        <v>4</v>
      </c>
      <c r="K92" s="6">
        <v>4</v>
      </c>
      <c r="L92" s="6">
        <v>0</v>
      </c>
      <c r="AMC92" s="2"/>
    </row>
    <row r="93" spans="1:1017" s="10" customFormat="1" ht="15" customHeight="1">
      <c r="A93" s="7" t="s">
        <v>63</v>
      </c>
      <c r="B93" s="58" t="s">
        <v>40</v>
      </c>
      <c r="C93" s="58"/>
      <c r="D93" s="3">
        <v>45</v>
      </c>
      <c r="E93" s="17">
        <v>3.8</v>
      </c>
      <c r="F93" s="17">
        <v>2.36</v>
      </c>
      <c r="G93" s="17">
        <v>23.55</v>
      </c>
      <c r="H93" s="17">
        <f>(E93*7)+(F93*9)+(G93*3.8)</f>
        <v>137.32999999999998</v>
      </c>
      <c r="I93" s="6">
        <v>7</v>
      </c>
      <c r="J93" s="6">
        <v>40</v>
      </c>
      <c r="K93" s="6">
        <v>11</v>
      </c>
      <c r="L93" s="6">
        <v>1</v>
      </c>
      <c r="AMC93" s="2"/>
    </row>
    <row r="94" spans="1:1017" s="10" customFormat="1" ht="15" customHeight="1">
      <c r="A94" s="4"/>
      <c r="B94" s="8"/>
      <c r="C94" s="8"/>
      <c r="D94" s="25">
        <f>SUM(D89:D93)</f>
        <v>635</v>
      </c>
      <c r="E94" s="6"/>
      <c r="F94" s="6"/>
      <c r="G94" s="6"/>
      <c r="H94" s="6"/>
      <c r="I94" s="6"/>
      <c r="J94" s="6"/>
      <c r="K94" s="6"/>
      <c r="L94" s="6"/>
      <c r="AMC94" s="2"/>
    </row>
    <row r="95" spans="1:1017" s="10" customFormat="1" ht="15" customHeight="1">
      <c r="A95" s="4"/>
      <c r="B95" s="8"/>
      <c r="C95" s="8"/>
      <c r="D95" s="37">
        <f>D86+D94</f>
        <v>1165</v>
      </c>
      <c r="E95" s="6"/>
      <c r="F95" s="6"/>
      <c r="G95" s="6"/>
      <c r="H95" s="6"/>
      <c r="I95" s="6"/>
      <c r="J95" s="6"/>
      <c r="K95" s="6"/>
      <c r="L95" s="6"/>
      <c r="AMC95" s="2"/>
    </row>
    <row r="96" spans="1:1017" ht="15.75">
      <c r="A96" s="59" t="s">
        <v>33</v>
      </c>
      <c r="B96" s="59"/>
      <c r="C96" s="59"/>
      <c r="D96" s="59"/>
      <c r="E96" s="28">
        <f>E89+E90+E91+E92+E93</f>
        <v>38.799999999999997</v>
      </c>
      <c r="F96" s="28">
        <f t="shared" ref="F96:L96" si="13">F89+F90+F91+F92+F93</f>
        <v>31.36</v>
      </c>
      <c r="G96" s="28">
        <f t="shared" si="13"/>
        <v>104.35</v>
      </c>
      <c r="H96" s="28">
        <f t="shared" si="13"/>
        <v>845.36999999999989</v>
      </c>
      <c r="I96" s="28">
        <f t="shared" si="13"/>
        <v>82</v>
      </c>
      <c r="J96" s="28">
        <f t="shared" si="13"/>
        <v>333</v>
      </c>
      <c r="K96" s="28">
        <f t="shared" si="13"/>
        <v>87</v>
      </c>
      <c r="L96" s="28">
        <f t="shared" si="13"/>
        <v>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2"/>
      <c r="AHX96" s="2"/>
      <c r="AHY96" s="2"/>
      <c r="AHZ96" s="2"/>
      <c r="AIA96" s="2"/>
      <c r="AIB96" s="2"/>
      <c r="AIC96" s="2"/>
      <c r="AID96" s="2"/>
      <c r="AIE96" s="2"/>
      <c r="AIF96" s="2"/>
      <c r="AIG96" s="2"/>
      <c r="AIH96" s="2"/>
      <c r="AII96" s="2"/>
      <c r="AIJ96" s="2"/>
      <c r="AIK96" s="2"/>
      <c r="AIL96" s="2"/>
      <c r="AIM96" s="2"/>
      <c r="AIN96" s="2"/>
      <c r="AIO96" s="2"/>
      <c r="AIP96" s="2"/>
      <c r="AIQ96" s="2"/>
      <c r="AIR96" s="2"/>
      <c r="AIS96" s="2"/>
      <c r="AIT96" s="2"/>
      <c r="AIU96" s="2"/>
      <c r="AIV96" s="2"/>
      <c r="AIW96" s="2"/>
      <c r="AIX96" s="2"/>
      <c r="AIY96" s="2"/>
      <c r="AIZ96" s="2"/>
      <c r="AJA96" s="2"/>
      <c r="AJB96" s="2"/>
      <c r="AJC96" s="2"/>
      <c r="AJD96" s="2"/>
      <c r="AJE96" s="2"/>
      <c r="AJF96" s="2"/>
      <c r="AJG96" s="2"/>
      <c r="AJH96" s="2"/>
      <c r="AJI96" s="2"/>
      <c r="AJJ96" s="2"/>
      <c r="AJK96" s="2"/>
      <c r="AJL96" s="2"/>
      <c r="AJM96" s="2"/>
      <c r="AJN96" s="2"/>
      <c r="AJO96" s="2"/>
      <c r="AJP96" s="2"/>
      <c r="AJQ96" s="2"/>
      <c r="AJR96" s="2"/>
      <c r="AJS96" s="2"/>
      <c r="AJT96" s="2"/>
      <c r="AJU96" s="2"/>
      <c r="AJV96" s="2"/>
      <c r="AJW96" s="2"/>
      <c r="AJX96" s="2"/>
      <c r="AJY96" s="2"/>
      <c r="AJZ96" s="2"/>
      <c r="AKA96" s="2"/>
      <c r="AKB96" s="2"/>
      <c r="AKC96" s="2"/>
      <c r="AKD96" s="2"/>
      <c r="AKE96" s="2"/>
      <c r="AKF96" s="2"/>
      <c r="AKG96" s="2"/>
      <c r="AKH96" s="2"/>
      <c r="AKI96" s="2"/>
      <c r="AKJ96" s="2"/>
      <c r="AKK96" s="2"/>
      <c r="AKL96" s="2"/>
      <c r="AKM96" s="2"/>
      <c r="AKN96" s="2"/>
      <c r="AKO96" s="2"/>
      <c r="AKP96" s="2"/>
      <c r="AKQ96" s="2"/>
      <c r="AKR96" s="2"/>
      <c r="AKS96" s="2"/>
      <c r="AKT96" s="2"/>
      <c r="AKU96" s="2"/>
      <c r="AKV96" s="2"/>
      <c r="AKW96" s="2"/>
      <c r="AKX96" s="2"/>
      <c r="AKY96" s="2"/>
      <c r="AKZ96" s="2"/>
      <c r="ALA96" s="2"/>
      <c r="ALB96" s="2"/>
      <c r="ALC96" s="2"/>
      <c r="ALD96" s="2"/>
      <c r="ALE96" s="2"/>
      <c r="ALF96" s="2"/>
      <c r="ALG96" s="2"/>
      <c r="ALH96" s="2"/>
      <c r="ALI96" s="2"/>
      <c r="ALJ96" s="2"/>
      <c r="ALK96" s="2"/>
      <c r="ALL96" s="2"/>
      <c r="ALM96" s="2"/>
      <c r="ALN96" s="2"/>
      <c r="ALO96" s="2"/>
      <c r="ALP96" s="2"/>
      <c r="ALQ96" s="2"/>
      <c r="ALR96" s="2"/>
      <c r="ALS96" s="2"/>
      <c r="ALT96" s="2"/>
      <c r="ALU96" s="2"/>
      <c r="ALV96" s="2"/>
      <c r="ALW96" s="2"/>
      <c r="ALX96" s="2"/>
      <c r="ALY96" s="2"/>
      <c r="ALZ96" s="2"/>
      <c r="AMA96" s="2"/>
      <c r="AMB96" s="2"/>
    </row>
    <row r="97" spans="1:1016" ht="16.5" customHeight="1">
      <c r="A97" s="60" t="s">
        <v>21</v>
      </c>
      <c r="B97" s="60"/>
      <c r="C97" s="60"/>
      <c r="D97" s="60"/>
      <c r="E97" s="23">
        <f>E87+E96</f>
        <v>52.54</v>
      </c>
      <c r="F97" s="23">
        <f t="shared" ref="F97:L97" si="14">F87+F96</f>
        <v>50.980000000000004</v>
      </c>
      <c r="G97" s="23">
        <f t="shared" si="14"/>
        <v>212.3</v>
      </c>
      <c r="H97" s="23">
        <f t="shared" si="14"/>
        <v>1498.82</v>
      </c>
      <c r="I97" s="23">
        <f t="shared" si="14"/>
        <v>156</v>
      </c>
      <c r="J97" s="23">
        <f t="shared" si="14"/>
        <v>496</v>
      </c>
      <c r="K97" s="23">
        <f t="shared" si="14"/>
        <v>162.9</v>
      </c>
      <c r="L97" s="23">
        <f t="shared" si="14"/>
        <v>8.99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  <c r="AKQ97" s="2"/>
      <c r="AKR97" s="2"/>
      <c r="AKS97" s="2"/>
      <c r="AKT97" s="2"/>
      <c r="AKU97" s="2"/>
      <c r="AKV97" s="2"/>
      <c r="AKW97" s="2"/>
      <c r="AKX97" s="2"/>
      <c r="AKY97" s="2"/>
      <c r="AKZ97" s="2"/>
      <c r="ALA97" s="2"/>
      <c r="ALB97" s="2"/>
      <c r="ALC97" s="2"/>
      <c r="ALD97" s="2"/>
      <c r="ALE97" s="2"/>
      <c r="ALF97" s="2"/>
      <c r="ALG97" s="2"/>
      <c r="ALH97" s="2"/>
      <c r="ALI97" s="2"/>
      <c r="ALJ97" s="2"/>
      <c r="ALK97" s="2"/>
      <c r="ALL97" s="2"/>
      <c r="ALM97" s="2"/>
      <c r="ALN97" s="2"/>
      <c r="ALO97" s="2"/>
      <c r="ALP97" s="2"/>
      <c r="ALQ97" s="2"/>
      <c r="ALR97" s="2"/>
      <c r="ALS97" s="2"/>
      <c r="ALT97" s="2"/>
      <c r="ALU97" s="2"/>
      <c r="ALV97" s="2"/>
      <c r="ALW97" s="2"/>
      <c r="ALX97" s="2"/>
      <c r="ALY97" s="2"/>
      <c r="ALZ97" s="2"/>
      <c r="AMA97" s="2"/>
      <c r="AMB97" s="2"/>
    </row>
    <row r="98" spans="1:1016" ht="16.5" customHeight="1">
      <c r="A98" s="73" t="s">
        <v>27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  <c r="AKQ98" s="2"/>
      <c r="AKR98" s="2"/>
      <c r="AKS98" s="2"/>
      <c r="AKT98" s="2"/>
      <c r="AKU98" s="2"/>
      <c r="AKV98" s="2"/>
      <c r="AKW98" s="2"/>
      <c r="AKX98" s="2"/>
      <c r="AKY98" s="2"/>
      <c r="AKZ98" s="2"/>
      <c r="ALA98" s="2"/>
      <c r="ALB98" s="2"/>
      <c r="ALC98" s="2"/>
      <c r="ALD98" s="2"/>
      <c r="ALE98" s="2"/>
      <c r="ALF98" s="2"/>
      <c r="ALG98" s="2"/>
      <c r="ALH98" s="2"/>
      <c r="ALI98" s="2"/>
      <c r="ALJ98" s="2"/>
      <c r="ALK98" s="2"/>
      <c r="ALL98" s="2"/>
      <c r="ALM98" s="2"/>
      <c r="ALN98" s="2"/>
      <c r="ALO98" s="2"/>
      <c r="ALP98" s="2"/>
      <c r="ALQ98" s="2"/>
      <c r="ALR98" s="2"/>
      <c r="ALS98" s="2"/>
      <c r="ALT98" s="2"/>
      <c r="ALU98" s="2"/>
      <c r="ALV98" s="2"/>
      <c r="ALW98" s="2"/>
      <c r="ALX98" s="2"/>
      <c r="ALY98" s="2"/>
      <c r="ALZ98" s="2"/>
      <c r="AMA98" s="2"/>
      <c r="AMB98" s="2"/>
    </row>
    <row r="99" spans="1:1016" ht="15.75">
      <c r="A99" s="12" t="s">
        <v>35</v>
      </c>
      <c r="B99" s="10"/>
      <c r="C99" s="10"/>
      <c r="D99" s="10"/>
      <c r="E99" s="13" t="s">
        <v>1</v>
      </c>
      <c r="F99" s="56" t="s">
        <v>28</v>
      </c>
      <c r="G99" s="56"/>
      <c r="H99" s="56"/>
      <c r="I99" s="74"/>
      <c r="J99" s="74"/>
      <c r="K99" s="74"/>
      <c r="L99" s="7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2"/>
      <c r="AHX99" s="2"/>
      <c r="AHY99" s="2"/>
      <c r="AHZ99" s="2"/>
      <c r="AIA99" s="2"/>
      <c r="AIB99" s="2"/>
      <c r="AIC99" s="2"/>
      <c r="AID99" s="2"/>
      <c r="AIE99" s="2"/>
      <c r="AIF99" s="2"/>
      <c r="AIG99" s="2"/>
      <c r="AIH99" s="2"/>
      <c r="AII99" s="2"/>
      <c r="AIJ99" s="2"/>
      <c r="AIK99" s="2"/>
      <c r="AIL99" s="2"/>
      <c r="AIM99" s="2"/>
      <c r="AIN99" s="2"/>
      <c r="AIO99" s="2"/>
      <c r="AIP99" s="2"/>
      <c r="AIQ99" s="2"/>
      <c r="AIR99" s="2"/>
      <c r="AIS99" s="2"/>
      <c r="AIT99" s="2"/>
      <c r="AIU99" s="2"/>
      <c r="AIV99" s="2"/>
      <c r="AIW99" s="2"/>
      <c r="AIX99" s="2"/>
      <c r="AIY99" s="2"/>
      <c r="AIZ99" s="2"/>
      <c r="AJA99" s="2"/>
      <c r="AJB99" s="2"/>
      <c r="AJC99" s="2"/>
      <c r="AJD99" s="2"/>
      <c r="AJE99" s="2"/>
      <c r="AJF99" s="2"/>
      <c r="AJG99" s="2"/>
      <c r="AJH99" s="2"/>
      <c r="AJI99" s="2"/>
      <c r="AJJ99" s="2"/>
      <c r="AJK99" s="2"/>
      <c r="AJL99" s="2"/>
      <c r="AJM99" s="2"/>
      <c r="AJN99" s="2"/>
      <c r="AJO99" s="2"/>
      <c r="AJP99" s="2"/>
      <c r="AJQ99" s="2"/>
      <c r="AJR99" s="2"/>
      <c r="AJS99" s="2"/>
      <c r="AJT99" s="2"/>
      <c r="AJU99" s="2"/>
      <c r="AJV99" s="2"/>
      <c r="AJW99" s="2"/>
      <c r="AJX99" s="2"/>
      <c r="AJY99" s="2"/>
      <c r="AJZ99" s="2"/>
      <c r="AKA99" s="2"/>
      <c r="AKB99" s="2"/>
      <c r="AKC99" s="2"/>
      <c r="AKD99" s="2"/>
      <c r="AKE99" s="2"/>
      <c r="AKF99" s="2"/>
      <c r="AKG99" s="2"/>
      <c r="AKH99" s="2"/>
      <c r="AKI99" s="2"/>
      <c r="AKJ99" s="2"/>
      <c r="AKK99" s="2"/>
      <c r="AKL99" s="2"/>
      <c r="AKM99" s="2"/>
      <c r="AKN99" s="2"/>
      <c r="AKO99" s="2"/>
      <c r="AKP99" s="2"/>
      <c r="AKQ99" s="2"/>
      <c r="AKR99" s="2"/>
      <c r="AKS99" s="2"/>
      <c r="AKT99" s="2"/>
      <c r="AKU99" s="2"/>
      <c r="AKV99" s="2"/>
      <c r="AKW99" s="2"/>
      <c r="AKX99" s="2"/>
      <c r="AKY99" s="2"/>
      <c r="AKZ99" s="2"/>
      <c r="ALA99" s="2"/>
      <c r="ALB99" s="2"/>
      <c r="ALC99" s="2"/>
      <c r="ALD99" s="2"/>
      <c r="ALE99" s="2"/>
      <c r="ALF99" s="2"/>
      <c r="ALG99" s="2"/>
      <c r="ALH99" s="2"/>
      <c r="ALI99" s="2"/>
      <c r="ALJ99" s="2"/>
      <c r="ALK99" s="2"/>
      <c r="ALL99" s="2"/>
      <c r="ALM99" s="2"/>
      <c r="ALN99" s="2"/>
      <c r="ALO99" s="2"/>
      <c r="ALP99" s="2"/>
      <c r="ALQ99" s="2"/>
      <c r="ALR99" s="2"/>
      <c r="ALS99" s="2"/>
      <c r="ALT99" s="2"/>
      <c r="ALU99" s="2"/>
      <c r="ALV99" s="2"/>
      <c r="ALW99" s="2"/>
      <c r="ALX99" s="2"/>
      <c r="ALY99" s="2"/>
      <c r="ALZ99" s="2"/>
      <c r="AMA99" s="2"/>
      <c r="AMB99" s="2"/>
    </row>
    <row r="100" spans="1:1016" ht="15.75">
      <c r="A100" s="2"/>
      <c r="B100" s="10"/>
      <c r="C100" s="10"/>
      <c r="D100" s="75" t="s">
        <v>3</v>
      </c>
      <c r="E100" s="75"/>
      <c r="F100" s="14" t="s">
        <v>4</v>
      </c>
      <c r="G100" s="2"/>
      <c r="H100" s="2"/>
      <c r="I100" s="76" t="s">
        <v>134</v>
      </c>
      <c r="J100" s="77"/>
      <c r="K100" s="77"/>
      <c r="L100" s="7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2"/>
      <c r="AHX100" s="2"/>
      <c r="AHY100" s="2"/>
      <c r="AHZ100" s="2"/>
      <c r="AIA100" s="2"/>
      <c r="AIB100" s="2"/>
      <c r="AIC100" s="2"/>
      <c r="AID100" s="2"/>
      <c r="AIE100" s="2"/>
      <c r="AIF100" s="2"/>
      <c r="AIG100" s="2"/>
      <c r="AIH100" s="2"/>
      <c r="AII100" s="2"/>
      <c r="AIJ100" s="2"/>
      <c r="AIK100" s="2"/>
      <c r="AIL100" s="2"/>
      <c r="AIM100" s="2"/>
      <c r="AIN100" s="2"/>
      <c r="AIO100" s="2"/>
      <c r="AIP100" s="2"/>
      <c r="AIQ100" s="2"/>
      <c r="AIR100" s="2"/>
      <c r="AIS100" s="2"/>
      <c r="AIT100" s="2"/>
      <c r="AIU100" s="2"/>
      <c r="AIV100" s="2"/>
      <c r="AIW100" s="2"/>
      <c r="AIX100" s="2"/>
      <c r="AIY100" s="2"/>
      <c r="AIZ100" s="2"/>
      <c r="AJA100" s="2"/>
      <c r="AJB100" s="2"/>
      <c r="AJC100" s="2"/>
      <c r="AJD100" s="2"/>
      <c r="AJE100" s="2"/>
      <c r="AJF100" s="2"/>
      <c r="AJG100" s="2"/>
      <c r="AJH100" s="2"/>
      <c r="AJI100" s="2"/>
      <c r="AJJ100" s="2"/>
      <c r="AJK100" s="2"/>
      <c r="AJL100" s="2"/>
      <c r="AJM100" s="2"/>
      <c r="AJN100" s="2"/>
      <c r="AJO100" s="2"/>
      <c r="AJP100" s="2"/>
      <c r="AJQ100" s="2"/>
      <c r="AJR100" s="2"/>
      <c r="AJS100" s="2"/>
      <c r="AJT100" s="2"/>
      <c r="AJU100" s="2"/>
      <c r="AJV100" s="2"/>
      <c r="AJW100" s="2"/>
      <c r="AJX100" s="2"/>
      <c r="AJY100" s="2"/>
      <c r="AJZ100" s="2"/>
      <c r="AKA100" s="2"/>
      <c r="AKB100" s="2"/>
      <c r="AKC100" s="2"/>
      <c r="AKD100" s="2"/>
      <c r="AKE100" s="2"/>
      <c r="AKF100" s="2"/>
      <c r="AKG100" s="2"/>
      <c r="AKH100" s="2"/>
      <c r="AKI100" s="2"/>
      <c r="AKJ100" s="2"/>
      <c r="AKK100" s="2"/>
      <c r="AKL100" s="2"/>
      <c r="AKM100" s="2"/>
      <c r="AKN100" s="2"/>
      <c r="AKO100" s="2"/>
      <c r="AKP100" s="2"/>
      <c r="AKQ100" s="2"/>
      <c r="AKR100" s="2"/>
      <c r="AKS100" s="2"/>
      <c r="AKT100" s="2"/>
      <c r="AKU100" s="2"/>
      <c r="AKV100" s="2"/>
      <c r="AKW100" s="2"/>
      <c r="AKX100" s="2"/>
      <c r="AKY100" s="2"/>
      <c r="AKZ100" s="2"/>
      <c r="ALA100" s="2"/>
      <c r="ALB100" s="2"/>
      <c r="ALC100" s="2"/>
      <c r="ALD100" s="2"/>
      <c r="ALE100" s="2"/>
      <c r="ALF100" s="2"/>
      <c r="ALG100" s="2"/>
      <c r="ALH100" s="2"/>
      <c r="ALI100" s="2"/>
      <c r="ALJ100" s="2"/>
      <c r="ALK100" s="2"/>
      <c r="ALL100" s="2"/>
      <c r="ALM100" s="2"/>
      <c r="ALN100" s="2"/>
      <c r="ALO100" s="2"/>
      <c r="ALP100" s="2"/>
      <c r="ALQ100" s="2"/>
      <c r="ALR100" s="2"/>
      <c r="ALS100" s="2"/>
      <c r="ALT100" s="2"/>
      <c r="ALU100" s="2"/>
      <c r="ALV100" s="2"/>
      <c r="ALW100" s="2"/>
      <c r="ALX100" s="2"/>
      <c r="ALY100" s="2"/>
      <c r="ALZ100" s="2"/>
      <c r="AMA100" s="2"/>
      <c r="AMB100" s="2"/>
    </row>
    <row r="101" spans="1:1016" ht="30" customHeight="1">
      <c r="A101" s="62" t="s">
        <v>5</v>
      </c>
      <c r="B101" s="62" t="s">
        <v>6</v>
      </c>
      <c r="C101" s="62"/>
      <c r="D101" s="62" t="s">
        <v>7</v>
      </c>
      <c r="E101" s="66" t="s">
        <v>8</v>
      </c>
      <c r="F101" s="66"/>
      <c r="G101" s="66"/>
      <c r="H101" s="62" t="s">
        <v>9</v>
      </c>
      <c r="I101" s="66" t="s">
        <v>10</v>
      </c>
      <c r="J101" s="66"/>
      <c r="K101" s="66"/>
      <c r="L101" s="6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2"/>
      <c r="AHX101" s="2"/>
      <c r="AHY101" s="2"/>
      <c r="AHZ101" s="2"/>
      <c r="AIA101" s="2"/>
      <c r="AIB101" s="2"/>
      <c r="AIC101" s="2"/>
      <c r="AID101" s="2"/>
      <c r="AIE101" s="2"/>
      <c r="AIF101" s="2"/>
      <c r="AIG101" s="2"/>
      <c r="AIH101" s="2"/>
      <c r="AII101" s="2"/>
      <c r="AIJ101" s="2"/>
      <c r="AIK101" s="2"/>
      <c r="AIL101" s="2"/>
      <c r="AIM101" s="2"/>
      <c r="AIN101" s="2"/>
      <c r="AIO101" s="2"/>
      <c r="AIP101" s="2"/>
      <c r="AIQ101" s="2"/>
      <c r="AIR101" s="2"/>
      <c r="AIS101" s="2"/>
      <c r="AIT101" s="2"/>
      <c r="AIU101" s="2"/>
      <c r="AIV101" s="2"/>
      <c r="AIW101" s="2"/>
      <c r="AIX101" s="2"/>
      <c r="AIY101" s="2"/>
      <c r="AIZ101" s="2"/>
      <c r="AJA101" s="2"/>
      <c r="AJB101" s="2"/>
      <c r="AJC101" s="2"/>
      <c r="AJD101" s="2"/>
      <c r="AJE101" s="2"/>
      <c r="AJF101" s="2"/>
      <c r="AJG101" s="2"/>
      <c r="AJH101" s="2"/>
      <c r="AJI101" s="2"/>
      <c r="AJJ101" s="2"/>
      <c r="AJK101" s="2"/>
      <c r="AJL101" s="2"/>
      <c r="AJM101" s="2"/>
      <c r="AJN101" s="2"/>
      <c r="AJO101" s="2"/>
      <c r="AJP101" s="2"/>
      <c r="AJQ101" s="2"/>
      <c r="AJR101" s="2"/>
      <c r="AJS101" s="2"/>
      <c r="AJT101" s="2"/>
      <c r="AJU101" s="2"/>
      <c r="AJV101" s="2"/>
      <c r="AJW101" s="2"/>
      <c r="AJX101" s="2"/>
      <c r="AJY101" s="2"/>
      <c r="AJZ101" s="2"/>
      <c r="AKA101" s="2"/>
      <c r="AKB101" s="2"/>
      <c r="AKC101" s="2"/>
      <c r="AKD101" s="2"/>
      <c r="AKE101" s="2"/>
      <c r="AKF101" s="2"/>
      <c r="AKG101" s="2"/>
      <c r="AKH101" s="2"/>
      <c r="AKI101" s="2"/>
      <c r="AKJ101" s="2"/>
      <c r="AKK101" s="2"/>
      <c r="AKL101" s="2"/>
      <c r="AKM101" s="2"/>
      <c r="AKN101" s="2"/>
      <c r="AKO101" s="2"/>
      <c r="AKP101" s="2"/>
      <c r="AKQ101" s="2"/>
      <c r="AKR101" s="2"/>
      <c r="AKS101" s="2"/>
      <c r="AKT101" s="2"/>
      <c r="AKU101" s="2"/>
      <c r="AKV101" s="2"/>
      <c r="AKW101" s="2"/>
      <c r="AKX101" s="2"/>
      <c r="AKY101" s="2"/>
      <c r="AKZ101" s="2"/>
      <c r="ALA101" s="2"/>
      <c r="ALB101" s="2"/>
      <c r="ALC101" s="2"/>
      <c r="ALD101" s="2"/>
      <c r="ALE101" s="2"/>
      <c r="ALF101" s="2"/>
      <c r="ALG101" s="2"/>
      <c r="ALH101" s="2"/>
      <c r="ALI101" s="2"/>
      <c r="ALJ101" s="2"/>
      <c r="ALK101" s="2"/>
      <c r="ALL101" s="2"/>
      <c r="ALM101" s="2"/>
      <c r="ALN101" s="2"/>
      <c r="ALO101" s="2"/>
      <c r="ALP101" s="2"/>
      <c r="ALQ101" s="2"/>
      <c r="ALR101" s="2"/>
      <c r="ALS101" s="2"/>
      <c r="ALT101" s="2"/>
      <c r="ALU101" s="2"/>
      <c r="ALV101" s="2"/>
      <c r="ALW101" s="2"/>
      <c r="ALX101" s="2"/>
      <c r="ALY101" s="2"/>
      <c r="ALZ101" s="2"/>
      <c r="AMA101" s="2"/>
      <c r="AMB101" s="2"/>
    </row>
    <row r="102" spans="1:1016" ht="15" customHeight="1">
      <c r="A102" s="63"/>
      <c r="B102" s="64"/>
      <c r="C102" s="65"/>
      <c r="D102" s="63"/>
      <c r="E102" s="15" t="s">
        <v>11</v>
      </c>
      <c r="F102" s="15" t="s">
        <v>12</v>
      </c>
      <c r="G102" s="15" t="s">
        <v>13</v>
      </c>
      <c r="H102" s="63"/>
      <c r="I102" s="15" t="s">
        <v>14</v>
      </c>
      <c r="J102" s="15" t="s">
        <v>15</v>
      </c>
      <c r="K102" s="15" t="s">
        <v>16</v>
      </c>
      <c r="L102" s="15" t="s">
        <v>17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  <c r="WB102" s="2"/>
      <c r="WC102" s="2"/>
      <c r="WD102" s="2"/>
      <c r="WE102" s="2"/>
      <c r="WF102" s="2"/>
      <c r="WG102" s="2"/>
      <c r="WH102" s="2"/>
      <c r="WI102" s="2"/>
      <c r="WJ102" s="2"/>
      <c r="WK102" s="2"/>
      <c r="WL102" s="2"/>
      <c r="WM102" s="2"/>
      <c r="WN102" s="2"/>
      <c r="WO102" s="2"/>
      <c r="WP102" s="2"/>
      <c r="WQ102" s="2"/>
      <c r="WR102" s="2"/>
      <c r="WS102" s="2"/>
      <c r="WT102" s="2"/>
      <c r="WU102" s="2"/>
      <c r="WV102" s="2"/>
      <c r="WW102" s="2"/>
      <c r="WX102" s="2"/>
      <c r="WY102" s="2"/>
      <c r="WZ102" s="2"/>
      <c r="XA102" s="2"/>
      <c r="XB102" s="2"/>
      <c r="XC102" s="2"/>
      <c r="XD102" s="2"/>
      <c r="XE102" s="2"/>
      <c r="XF102" s="2"/>
      <c r="XG102" s="2"/>
      <c r="XH102" s="2"/>
      <c r="XI102" s="2"/>
      <c r="XJ102" s="2"/>
      <c r="XK102" s="2"/>
      <c r="XL102" s="2"/>
      <c r="XM102" s="2"/>
      <c r="XN102" s="2"/>
      <c r="XO102" s="2"/>
      <c r="XP102" s="2"/>
      <c r="XQ102" s="2"/>
      <c r="XR102" s="2"/>
      <c r="XS102" s="2"/>
      <c r="XT102" s="2"/>
      <c r="XU102" s="2"/>
      <c r="XV102" s="2"/>
      <c r="XW102" s="2"/>
      <c r="XX102" s="2"/>
      <c r="XY102" s="2"/>
      <c r="XZ102" s="2"/>
      <c r="YA102" s="2"/>
      <c r="YB102" s="2"/>
      <c r="YC102" s="2"/>
      <c r="YD102" s="2"/>
      <c r="YE102" s="2"/>
      <c r="YF102" s="2"/>
      <c r="YG102" s="2"/>
      <c r="YH102" s="2"/>
      <c r="YI102" s="2"/>
      <c r="YJ102" s="2"/>
      <c r="YK102" s="2"/>
      <c r="YL102" s="2"/>
      <c r="YM102" s="2"/>
      <c r="YN102" s="2"/>
      <c r="YO102" s="2"/>
      <c r="YP102" s="2"/>
      <c r="YQ102" s="2"/>
      <c r="YR102" s="2"/>
      <c r="YS102" s="2"/>
      <c r="YT102" s="2"/>
      <c r="YU102" s="2"/>
      <c r="YV102" s="2"/>
      <c r="YW102" s="2"/>
      <c r="YX102" s="2"/>
      <c r="YY102" s="2"/>
      <c r="YZ102" s="2"/>
      <c r="ZA102" s="2"/>
      <c r="ZB102" s="2"/>
      <c r="ZC102" s="2"/>
      <c r="ZD102" s="2"/>
      <c r="ZE102" s="2"/>
      <c r="ZF102" s="2"/>
      <c r="ZG102" s="2"/>
      <c r="ZH102" s="2"/>
      <c r="ZI102" s="2"/>
      <c r="ZJ102" s="2"/>
      <c r="ZK102" s="2"/>
      <c r="ZL102" s="2"/>
      <c r="ZM102" s="2"/>
      <c r="ZN102" s="2"/>
      <c r="ZO102" s="2"/>
      <c r="ZP102" s="2"/>
      <c r="ZQ102" s="2"/>
      <c r="ZR102" s="2"/>
      <c r="ZS102" s="2"/>
      <c r="ZT102" s="2"/>
      <c r="ZU102" s="2"/>
      <c r="ZV102" s="2"/>
      <c r="ZW102" s="2"/>
      <c r="ZX102" s="2"/>
      <c r="ZY102" s="2"/>
      <c r="ZZ102" s="2"/>
      <c r="AAA102" s="2"/>
      <c r="AAB102" s="2"/>
      <c r="AAC102" s="2"/>
      <c r="AAD102" s="2"/>
      <c r="AAE102" s="2"/>
      <c r="AAF102" s="2"/>
      <c r="AAG102" s="2"/>
      <c r="AAH102" s="2"/>
      <c r="AAI102" s="2"/>
      <c r="AAJ102" s="2"/>
      <c r="AAK102" s="2"/>
      <c r="AAL102" s="2"/>
      <c r="AAM102" s="2"/>
      <c r="AAN102" s="2"/>
      <c r="AAO102" s="2"/>
      <c r="AAP102" s="2"/>
      <c r="AAQ102" s="2"/>
      <c r="AAR102" s="2"/>
      <c r="AAS102" s="2"/>
      <c r="AAT102" s="2"/>
      <c r="AAU102" s="2"/>
      <c r="AAV102" s="2"/>
      <c r="AAW102" s="2"/>
      <c r="AAX102" s="2"/>
      <c r="AAY102" s="2"/>
      <c r="AAZ102" s="2"/>
      <c r="ABA102" s="2"/>
      <c r="ABB102" s="2"/>
      <c r="ABC102" s="2"/>
      <c r="ABD102" s="2"/>
      <c r="ABE102" s="2"/>
      <c r="ABF102" s="2"/>
      <c r="ABG102" s="2"/>
      <c r="ABH102" s="2"/>
      <c r="ABI102" s="2"/>
      <c r="ABJ102" s="2"/>
      <c r="ABK102" s="2"/>
      <c r="ABL102" s="2"/>
      <c r="ABM102" s="2"/>
      <c r="ABN102" s="2"/>
      <c r="ABO102" s="2"/>
      <c r="ABP102" s="2"/>
      <c r="ABQ102" s="2"/>
      <c r="ABR102" s="2"/>
      <c r="ABS102" s="2"/>
      <c r="ABT102" s="2"/>
      <c r="ABU102" s="2"/>
      <c r="ABV102" s="2"/>
      <c r="ABW102" s="2"/>
      <c r="ABX102" s="2"/>
      <c r="ABY102" s="2"/>
      <c r="ABZ102" s="2"/>
      <c r="ACA102" s="2"/>
      <c r="ACB102" s="2"/>
      <c r="ACC102" s="2"/>
      <c r="ACD102" s="2"/>
      <c r="ACE102" s="2"/>
      <c r="ACF102" s="2"/>
      <c r="ACG102" s="2"/>
      <c r="ACH102" s="2"/>
      <c r="ACI102" s="2"/>
      <c r="ACJ102" s="2"/>
      <c r="ACK102" s="2"/>
      <c r="ACL102" s="2"/>
      <c r="ACM102" s="2"/>
      <c r="ACN102" s="2"/>
      <c r="ACO102" s="2"/>
      <c r="ACP102" s="2"/>
      <c r="ACQ102" s="2"/>
      <c r="ACR102" s="2"/>
      <c r="ACS102" s="2"/>
      <c r="ACT102" s="2"/>
      <c r="ACU102" s="2"/>
      <c r="ACV102" s="2"/>
      <c r="ACW102" s="2"/>
      <c r="ACX102" s="2"/>
      <c r="ACY102" s="2"/>
      <c r="ACZ102" s="2"/>
      <c r="ADA102" s="2"/>
      <c r="ADB102" s="2"/>
      <c r="ADC102" s="2"/>
      <c r="ADD102" s="2"/>
      <c r="ADE102" s="2"/>
      <c r="ADF102" s="2"/>
      <c r="ADG102" s="2"/>
      <c r="ADH102" s="2"/>
      <c r="ADI102" s="2"/>
      <c r="ADJ102" s="2"/>
      <c r="ADK102" s="2"/>
      <c r="ADL102" s="2"/>
      <c r="ADM102" s="2"/>
      <c r="ADN102" s="2"/>
      <c r="ADO102" s="2"/>
      <c r="ADP102" s="2"/>
      <c r="ADQ102" s="2"/>
      <c r="ADR102" s="2"/>
      <c r="ADS102" s="2"/>
      <c r="ADT102" s="2"/>
      <c r="ADU102" s="2"/>
      <c r="ADV102" s="2"/>
      <c r="ADW102" s="2"/>
      <c r="ADX102" s="2"/>
      <c r="ADY102" s="2"/>
      <c r="ADZ102" s="2"/>
      <c r="AEA102" s="2"/>
      <c r="AEB102" s="2"/>
      <c r="AEC102" s="2"/>
      <c r="AED102" s="2"/>
      <c r="AEE102" s="2"/>
      <c r="AEF102" s="2"/>
      <c r="AEG102" s="2"/>
      <c r="AEH102" s="2"/>
      <c r="AEI102" s="2"/>
      <c r="AEJ102" s="2"/>
      <c r="AEK102" s="2"/>
      <c r="AEL102" s="2"/>
      <c r="AEM102" s="2"/>
      <c r="AEN102" s="2"/>
      <c r="AEO102" s="2"/>
      <c r="AEP102" s="2"/>
      <c r="AEQ102" s="2"/>
      <c r="AER102" s="2"/>
      <c r="AES102" s="2"/>
      <c r="AET102" s="2"/>
      <c r="AEU102" s="2"/>
      <c r="AEV102" s="2"/>
      <c r="AEW102" s="2"/>
      <c r="AEX102" s="2"/>
      <c r="AEY102" s="2"/>
      <c r="AEZ102" s="2"/>
      <c r="AFA102" s="2"/>
      <c r="AFB102" s="2"/>
      <c r="AFC102" s="2"/>
      <c r="AFD102" s="2"/>
      <c r="AFE102" s="2"/>
      <c r="AFF102" s="2"/>
      <c r="AFG102" s="2"/>
      <c r="AFH102" s="2"/>
      <c r="AFI102" s="2"/>
      <c r="AFJ102" s="2"/>
      <c r="AFK102" s="2"/>
      <c r="AFL102" s="2"/>
      <c r="AFM102" s="2"/>
      <c r="AFN102" s="2"/>
      <c r="AFO102" s="2"/>
      <c r="AFP102" s="2"/>
      <c r="AFQ102" s="2"/>
      <c r="AFR102" s="2"/>
      <c r="AFS102" s="2"/>
      <c r="AFT102" s="2"/>
      <c r="AFU102" s="2"/>
      <c r="AFV102" s="2"/>
      <c r="AFW102" s="2"/>
      <c r="AFX102" s="2"/>
      <c r="AFY102" s="2"/>
      <c r="AFZ102" s="2"/>
      <c r="AGA102" s="2"/>
      <c r="AGB102" s="2"/>
      <c r="AGC102" s="2"/>
      <c r="AGD102" s="2"/>
      <c r="AGE102" s="2"/>
      <c r="AGF102" s="2"/>
      <c r="AGG102" s="2"/>
      <c r="AGH102" s="2"/>
      <c r="AGI102" s="2"/>
      <c r="AGJ102" s="2"/>
      <c r="AGK102" s="2"/>
      <c r="AGL102" s="2"/>
      <c r="AGM102" s="2"/>
      <c r="AGN102" s="2"/>
      <c r="AGO102" s="2"/>
      <c r="AGP102" s="2"/>
      <c r="AGQ102" s="2"/>
      <c r="AGR102" s="2"/>
      <c r="AGS102" s="2"/>
      <c r="AGT102" s="2"/>
      <c r="AGU102" s="2"/>
      <c r="AGV102" s="2"/>
      <c r="AGW102" s="2"/>
      <c r="AGX102" s="2"/>
      <c r="AGY102" s="2"/>
      <c r="AGZ102" s="2"/>
      <c r="AHA102" s="2"/>
      <c r="AHB102" s="2"/>
      <c r="AHC102" s="2"/>
      <c r="AHD102" s="2"/>
      <c r="AHE102" s="2"/>
      <c r="AHF102" s="2"/>
      <c r="AHG102" s="2"/>
      <c r="AHH102" s="2"/>
      <c r="AHI102" s="2"/>
      <c r="AHJ102" s="2"/>
      <c r="AHK102" s="2"/>
      <c r="AHL102" s="2"/>
      <c r="AHM102" s="2"/>
      <c r="AHN102" s="2"/>
      <c r="AHO102" s="2"/>
      <c r="AHP102" s="2"/>
      <c r="AHQ102" s="2"/>
      <c r="AHR102" s="2"/>
      <c r="AHS102" s="2"/>
      <c r="AHT102" s="2"/>
      <c r="AHU102" s="2"/>
      <c r="AHV102" s="2"/>
      <c r="AHW102" s="2"/>
      <c r="AHX102" s="2"/>
      <c r="AHY102" s="2"/>
      <c r="AHZ102" s="2"/>
      <c r="AIA102" s="2"/>
      <c r="AIB102" s="2"/>
      <c r="AIC102" s="2"/>
      <c r="AID102" s="2"/>
      <c r="AIE102" s="2"/>
      <c r="AIF102" s="2"/>
      <c r="AIG102" s="2"/>
      <c r="AIH102" s="2"/>
      <c r="AII102" s="2"/>
      <c r="AIJ102" s="2"/>
      <c r="AIK102" s="2"/>
      <c r="AIL102" s="2"/>
      <c r="AIM102" s="2"/>
      <c r="AIN102" s="2"/>
      <c r="AIO102" s="2"/>
      <c r="AIP102" s="2"/>
      <c r="AIQ102" s="2"/>
      <c r="AIR102" s="2"/>
      <c r="AIS102" s="2"/>
      <c r="AIT102" s="2"/>
      <c r="AIU102" s="2"/>
      <c r="AIV102" s="2"/>
      <c r="AIW102" s="2"/>
      <c r="AIX102" s="2"/>
      <c r="AIY102" s="2"/>
      <c r="AIZ102" s="2"/>
      <c r="AJA102" s="2"/>
      <c r="AJB102" s="2"/>
      <c r="AJC102" s="2"/>
      <c r="AJD102" s="2"/>
      <c r="AJE102" s="2"/>
      <c r="AJF102" s="2"/>
      <c r="AJG102" s="2"/>
      <c r="AJH102" s="2"/>
      <c r="AJI102" s="2"/>
      <c r="AJJ102" s="2"/>
      <c r="AJK102" s="2"/>
      <c r="AJL102" s="2"/>
      <c r="AJM102" s="2"/>
      <c r="AJN102" s="2"/>
      <c r="AJO102" s="2"/>
      <c r="AJP102" s="2"/>
      <c r="AJQ102" s="2"/>
      <c r="AJR102" s="2"/>
      <c r="AJS102" s="2"/>
      <c r="AJT102" s="2"/>
      <c r="AJU102" s="2"/>
      <c r="AJV102" s="2"/>
      <c r="AJW102" s="2"/>
      <c r="AJX102" s="2"/>
      <c r="AJY102" s="2"/>
      <c r="AJZ102" s="2"/>
      <c r="AKA102" s="2"/>
      <c r="AKB102" s="2"/>
      <c r="AKC102" s="2"/>
      <c r="AKD102" s="2"/>
      <c r="AKE102" s="2"/>
      <c r="AKF102" s="2"/>
      <c r="AKG102" s="2"/>
      <c r="AKH102" s="2"/>
      <c r="AKI102" s="2"/>
      <c r="AKJ102" s="2"/>
      <c r="AKK102" s="2"/>
      <c r="AKL102" s="2"/>
      <c r="AKM102" s="2"/>
      <c r="AKN102" s="2"/>
      <c r="AKO102" s="2"/>
      <c r="AKP102" s="2"/>
      <c r="AKQ102" s="2"/>
      <c r="AKR102" s="2"/>
      <c r="AKS102" s="2"/>
      <c r="AKT102" s="2"/>
      <c r="AKU102" s="2"/>
      <c r="AKV102" s="2"/>
      <c r="AKW102" s="2"/>
      <c r="AKX102" s="2"/>
      <c r="AKY102" s="2"/>
      <c r="AKZ102" s="2"/>
      <c r="ALA102" s="2"/>
      <c r="ALB102" s="2"/>
      <c r="ALC102" s="2"/>
      <c r="ALD102" s="2"/>
      <c r="ALE102" s="2"/>
      <c r="ALF102" s="2"/>
      <c r="ALG102" s="2"/>
      <c r="ALH102" s="2"/>
      <c r="ALI102" s="2"/>
      <c r="ALJ102" s="2"/>
      <c r="ALK102" s="2"/>
      <c r="ALL102" s="2"/>
      <c r="ALM102" s="2"/>
      <c r="ALN102" s="2"/>
      <c r="ALO102" s="2"/>
      <c r="ALP102" s="2"/>
      <c r="ALQ102" s="2"/>
      <c r="ALR102" s="2"/>
      <c r="ALS102" s="2"/>
      <c r="ALT102" s="2"/>
      <c r="ALU102" s="2"/>
      <c r="ALV102" s="2"/>
      <c r="ALW102" s="2"/>
      <c r="ALX102" s="2"/>
      <c r="ALY102" s="2"/>
      <c r="ALZ102" s="2"/>
      <c r="AMA102" s="2"/>
      <c r="AMB102" s="2"/>
    </row>
    <row r="103" spans="1:1016" ht="15" customHeight="1">
      <c r="A103" s="16">
        <v>1</v>
      </c>
      <c r="B103" s="68">
        <v>2</v>
      </c>
      <c r="C103" s="68"/>
      <c r="D103" s="16">
        <v>3</v>
      </c>
      <c r="E103" s="16">
        <v>4</v>
      </c>
      <c r="F103" s="16">
        <v>5</v>
      </c>
      <c r="G103" s="16">
        <v>6</v>
      </c>
      <c r="H103" s="16">
        <v>7</v>
      </c>
      <c r="I103" s="16">
        <v>12</v>
      </c>
      <c r="J103" s="16">
        <v>13</v>
      </c>
      <c r="K103" s="16">
        <v>14</v>
      </c>
      <c r="L103" s="16">
        <v>15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2"/>
      <c r="AHX103" s="2"/>
      <c r="AHY103" s="2"/>
      <c r="AHZ103" s="2"/>
      <c r="AIA103" s="2"/>
      <c r="AIB103" s="2"/>
      <c r="AIC103" s="2"/>
      <c r="AID103" s="2"/>
      <c r="AIE103" s="2"/>
      <c r="AIF103" s="2"/>
      <c r="AIG103" s="2"/>
      <c r="AIH103" s="2"/>
      <c r="AII103" s="2"/>
      <c r="AIJ103" s="2"/>
      <c r="AIK103" s="2"/>
      <c r="AIL103" s="2"/>
      <c r="AIM103" s="2"/>
      <c r="AIN103" s="2"/>
      <c r="AIO103" s="2"/>
      <c r="AIP103" s="2"/>
      <c r="AIQ103" s="2"/>
      <c r="AIR103" s="2"/>
      <c r="AIS103" s="2"/>
      <c r="AIT103" s="2"/>
      <c r="AIU103" s="2"/>
      <c r="AIV103" s="2"/>
      <c r="AIW103" s="2"/>
      <c r="AIX103" s="2"/>
      <c r="AIY103" s="2"/>
      <c r="AIZ103" s="2"/>
      <c r="AJA103" s="2"/>
      <c r="AJB103" s="2"/>
      <c r="AJC103" s="2"/>
      <c r="AJD103" s="2"/>
      <c r="AJE103" s="2"/>
      <c r="AJF103" s="2"/>
      <c r="AJG103" s="2"/>
      <c r="AJH103" s="2"/>
      <c r="AJI103" s="2"/>
      <c r="AJJ103" s="2"/>
      <c r="AJK103" s="2"/>
      <c r="AJL103" s="2"/>
      <c r="AJM103" s="2"/>
      <c r="AJN103" s="2"/>
      <c r="AJO103" s="2"/>
      <c r="AJP103" s="2"/>
      <c r="AJQ103" s="2"/>
      <c r="AJR103" s="2"/>
      <c r="AJS103" s="2"/>
      <c r="AJT103" s="2"/>
      <c r="AJU103" s="2"/>
      <c r="AJV103" s="2"/>
      <c r="AJW103" s="2"/>
      <c r="AJX103" s="2"/>
      <c r="AJY103" s="2"/>
      <c r="AJZ103" s="2"/>
      <c r="AKA103" s="2"/>
      <c r="AKB103" s="2"/>
      <c r="AKC103" s="2"/>
      <c r="AKD103" s="2"/>
      <c r="AKE103" s="2"/>
      <c r="AKF103" s="2"/>
      <c r="AKG103" s="2"/>
      <c r="AKH103" s="2"/>
      <c r="AKI103" s="2"/>
      <c r="AKJ103" s="2"/>
      <c r="AKK103" s="2"/>
      <c r="AKL103" s="2"/>
      <c r="AKM103" s="2"/>
      <c r="AKN103" s="2"/>
      <c r="AKO103" s="2"/>
      <c r="AKP103" s="2"/>
      <c r="AKQ103" s="2"/>
      <c r="AKR103" s="2"/>
      <c r="AKS103" s="2"/>
      <c r="AKT103" s="2"/>
      <c r="AKU103" s="2"/>
      <c r="AKV103" s="2"/>
      <c r="AKW103" s="2"/>
      <c r="AKX103" s="2"/>
      <c r="AKY103" s="2"/>
      <c r="AKZ103" s="2"/>
      <c r="ALA103" s="2"/>
      <c r="ALB103" s="2"/>
      <c r="ALC103" s="2"/>
      <c r="ALD103" s="2"/>
      <c r="ALE103" s="2"/>
      <c r="ALF103" s="2"/>
      <c r="ALG103" s="2"/>
      <c r="ALH103" s="2"/>
      <c r="ALI103" s="2"/>
      <c r="ALJ103" s="2"/>
      <c r="ALK103" s="2"/>
      <c r="ALL103" s="2"/>
      <c r="ALM103" s="2"/>
      <c r="ALN103" s="2"/>
      <c r="ALO103" s="2"/>
      <c r="ALP103" s="2"/>
      <c r="ALQ103" s="2"/>
      <c r="ALR103" s="2"/>
      <c r="ALS103" s="2"/>
      <c r="ALT103" s="2"/>
      <c r="ALU103" s="2"/>
      <c r="ALV103" s="2"/>
      <c r="ALW103" s="2"/>
      <c r="ALX103" s="2"/>
      <c r="ALY103" s="2"/>
      <c r="ALZ103" s="2"/>
      <c r="AMA103" s="2"/>
      <c r="AMB103" s="2"/>
    </row>
    <row r="104" spans="1:1016" s="33" customFormat="1" ht="15" customHeight="1">
      <c r="A104" s="71" t="s">
        <v>18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</row>
    <row r="105" spans="1:1016" s="33" customFormat="1" ht="15" customHeight="1">
      <c r="A105" s="3" t="s">
        <v>69</v>
      </c>
      <c r="B105" s="58" t="s">
        <v>70</v>
      </c>
      <c r="C105" s="58"/>
      <c r="D105" s="3">
        <v>60</v>
      </c>
      <c r="E105" s="17">
        <v>11</v>
      </c>
      <c r="F105" s="17">
        <v>15</v>
      </c>
      <c r="G105" s="17">
        <v>12</v>
      </c>
      <c r="H105" s="17">
        <f>(E105*4)+(F105*9)+(G105*3.8)</f>
        <v>224.6</v>
      </c>
      <c r="I105" s="17">
        <v>34</v>
      </c>
      <c r="J105" s="17">
        <v>28</v>
      </c>
      <c r="K105" s="17">
        <v>19</v>
      </c>
      <c r="L105" s="17">
        <v>1</v>
      </c>
    </row>
    <row r="106" spans="1:1016" s="33" customFormat="1" ht="15" customHeight="1">
      <c r="A106" s="3" t="s">
        <v>71</v>
      </c>
      <c r="B106" s="58" t="s">
        <v>47</v>
      </c>
      <c r="C106" s="58"/>
      <c r="D106" s="3">
        <v>40</v>
      </c>
      <c r="E106" s="17">
        <v>1</v>
      </c>
      <c r="F106" s="17">
        <v>2</v>
      </c>
      <c r="G106" s="17">
        <v>4</v>
      </c>
      <c r="H106" s="17">
        <f>(E106*4)+(F106*9)+(G106*3.8)</f>
        <v>37.200000000000003</v>
      </c>
      <c r="I106" s="17">
        <v>23</v>
      </c>
      <c r="J106" s="17">
        <v>16</v>
      </c>
      <c r="K106" s="17">
        <v>8</v>
      </c>
      <c r="L106" s="17">
        <v>0</v>
      </c>
    </row>
    <row r="107" spans="1:1016" s="33" customFormat="1" ht="15" customHeight="1">
      <c r="A107" s="3" t="s">
        <v>48</v>
      </c>
      <c r="B107" s="58" t="s">
        <v>38</v>
      </c>
      <c r="C107" s="58"/>
      <c r="D107" s="3">
        <v>150</v>
      </c>
      <c r="E107" s="17">
        <v>5.66</v>
      </c>
      <c r="F107" s="17">
        <v>0.67</v>
      </c>
      <c r="G107" s="17">
        <v>31.92</v>
      </c>
      <c r="H107" s="17">
        <f>(E107*4)+(F107*9)+(G107*3.8)</f>
        <v>149.96600000000001</v>
      </c>
      <c r="I107" s="17">
        <v>1</v>
      </c>
      <c r="J107" s="17">
        <v>37</v>
      </c>
      <c r="K107" s="17">
        <v>9</v>
      </c>
      <c r="L107" s="17">
        <v>0.86</v>
      </c>
    </row>
    <row r="108" spans="1:1016" s="33" customFormat="1" ht="15">
      <c r="A108" s="7" t="s">
        <v>63</v>
      </c>
      <c r="B108" s="58" t="s">
        <v>40</v>
      </c>
      <c r="C108" s="58"/>
      <c r="D108" s="3">
        <v>40</v>
      </c>
      <c r="E108" s="17">
        <v>3.8</v>
      </c>
      <c r="F108" s="17">
        <v>2.36</v>
      </c>
      <c r="G108" s="17">
        <v>23.55</v>
      </c>
      <c r="H108" s="17">
        <f>(E108*7)+(F108*9)+(G108*3.8)</f>
        <v>137.32999999999998</v>
      </c>
      <c r="I108" s="17">
        <v>11</v>
      </c>
      <c r="J108" s="17">
        <v>37</v>
      </c>
      <c r="K108" s="17">
        <v>14.5</v>
      </c>
      <c r="L108" s="17">
        <v>0.69</v>
      </c>
    </row>
    <row r="109" spans="1:1016" s="33" customFormat="1" ht="15" customHeight="1">
      <c r="A109" s="4" t="s">
        <v>41</v>
      </c>
      <c r="B109" s="58" t="s">
        <v>42</v>
      </c>
      <c r="C109" s="58"/>
      <c r="D109" s="5">
        <v>215</v>
      </c>
      <c r="E109" s="6">
        <v>0.1</v>
      </c>
      <c r="F109" s="6">
        <v>0</v>
      </c>
      <c r="G109" s="6">
        <v>15</v>
      </c>
      <c r="H109" s="6">
        <f>(E109*7)+(F109*9)+(G109*3.8)</f>
        <v>57.7</v>
      </c>
      <c r="I109" s="17">
        <v>12</v>
      </c>
      <c r="J109" s="17">
        <v>4</v>
      </c>
      <c r="K109" s="17">
        <v>4</v>
      </c>
      <c r="L109" s="17">
        <v>0</v>
      </c>
      <c r="N109" s="33" t="s">
        <v>108</v>
      </c>
      <c r="O109" s="33" t="e">
        <f>#REF!</f>
        <v>#REF!</v>
      </c>
    </row>
    <row r="110" spans="1:1016" s="33" customFormat="1" ht="15" customHeight="1">
      <c r="A110" s="3"/>
      <c r="B110" s="9"/>
      <c r="C110" s="9"/>
      <c r="D110" s="20">
        <f>SUM(D105:D109)</f>
        <v>505</v>
      </c>
      <c r="E110" s="17"/>
      <c r="F110" s="17"/>
      <c r="G110" s="17"/>
      <c r="H110" s="17"/>
      <c r="I110" s="17"/>
      <c r="J110" s="17"/>
      <c r="K110" s="17"/>
      <c r="L110" s="17"/>
      <c r="N110" s="33" t="s">
        <v>106</v>
      </c>
      <c r="O110" s="38">
        <f>H122</f>
        <v>1263.586</v>
      </c>
    </row>
    <row r="111" spans="1:1016" s="33" customFormat="1" ht="17.25" customHeight="1">
      <c r="A111" s="57" t="s">
        <v>20</v>
      </c>
      <c r="B111" s="57"/>
      <c r="C111" s="57"/>
      <c r="D111" s="57"/>
      <c r="E111" s="23">
        <f>E105+E106+E107+E108+E109</f>
        <v>21.560000000000002</v>
      </c>
      <c r="F111" s="23">
        <f t="shared" ref="F111:L111" si="15">F105+F106+F107+F108+F109</f>
        <v>20.03</v>
      </c>
      <c r="G111" s="23">
        <f t="shared" si="15"/>
        <v>86.47</v>
      </c>
      <c r="H111" s="23">
        <f t="shared" si="15"/>
        <v>606.79600000000005</v>
      </c>
      <c r="I111" s="23">
        <f t="shared" si="15"/>
        <v>81</v>
      </c>
      <c r="J111" s="23">
        <f t="shared" si="15"/>
        <v>122</v>
      </c>
      <c r="K111" s="23">
        <f t="shared" si="15"/>
        <v>54.5</v>
      </c>
      <c r="L111" s="23">
        <f t="shared" si="15"/>
        <v>2.5499999999999998</v>
      </c>
      <c r="N111" s="33" t="s">
        <v>109</v>
      </c>
      <c r="O111" s="33">
        <f>D120</f>
        <v>1240</v>
      </c>
    </row>
    <row r="112" spans="1:1016" ht="15.6" customHeight="1">
      <c r="A112" s="67" t="s">
        <v>32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2"/>
      <c r="AHX112" s="2"/>
      <c r="AHY112" s="2"/>
      <c r="AHZ112" s="2"/>
      <c r="AIA112" s="2"/>
      <c r="AIB112" s="2"/>
      <c r="AIC112" s="2"/>
      <c r="AID112" s="2"/>
      <c r="AIE112" s="2"/>
      <c r="AIF112" s="2"/>
      <c r="AIG112" s="2"/>
      <c r="AIH112" s="2"/>
      <c r="AII112" s="2"/>
      <c r="AIJ112" s="2"/>
      <c r="AIK112" s="2"/>
      <c r="AIL112" s="2"/>
      <c r="AIM112" s="2"/>
      <c r="AIN112" s="2"/>
      <c r="AIO112" s="2"/>
      <c r="AIP112" s="2"/>
      <c r="AIQ112" s="2"/>
      <c r="AIR112" s="2"/>
      <c r="AIS112" s="2"/>
      <c r="AIT112" s="2"/>
      <c r="AIU112" s="2"/>
      <c r="AIV112" s="2"/>
      <c r="AIW112" s="2"/>
      <c r="AIX112" s="2"/>
      <c r="AIY112" s="2"/>
      <c r="AIZ112" s="2"/>
      <c r="AJA112" s="2"/>
      <c r="AJB112" s="2"/>
      <c r="AJC112" s="2"/>
      <c r="AJD112" s="2"/>
      <c r="AJE112" s="2"/>
      <c r="AJF112" s="2"/>
      <c r="AJG112" s="2"/>
      <c r="AJH112" s="2"/>
      <c r="AJI112" s="2"/>
      <c r="AJJ112" s="2"/>
      <c r="AJK112" s="2"/>
      <c r="AJL112" s="2"/>
      <c r="AJM112" s="2"/>
      <c r="AJN112" s="2"/>
      <c r="AJO112" s="2"/>
      <c r="AJP112" s="2"/>
      <c r="AJQ112" s="2"/>
      <c r="AJR112" s="2"/>
      <c r="AJS112" s="2"/>
      <c r="AJT112" s="2"/>
      <c r="AJU112" s="2"/>
      <c r="AJV112" s="2"/>
      <c r="AJW112" s="2"/>
      <c r="AJX112" s="2"/>
      <c r="AJY112" s="2"/>
      <c r="AJZ112" s="2"/>
      <c r="AKA112" s="2"/>
      <c r="AKB112" s="2"/>
      <c r="AKC112" s="2"/>
      <c r="AKD112" s="2"/>
      <c r="AKE112" s="2"/>
      <c r="AKF112" s="2"/>
      <c r="AKG112" s="2"/>
      <c r="AKH112" s="2"/>
      <c r="AKI112" s="2"/>
      <c r="AKJ112" s="2"/>
      <c r="AKK112" s="2"/>
      <c r="AKL112" s="2"/>
      <c r="AKM112" s="2"/>
      <c r="AKN112" s="2"/>
      <c r="AKO112" s="2"/>
      <c r="AKP112" s="2"/>
      <c r="AKQ112" s="2"/>
      <c r="AKR112" s="2"/>
      <c r="AKS112" s="2"/>
      <c r="AKT112" s="2"/>
      <c r="AKU112" s="2"/>
      <c r="AKV112" s="2"/>
      <c r="AKW112" s="2"/>
      <c r="AKX112" s="2"/>
      <c r="AKY112" s="2"/>
      <c r="AKZ112" s="2"/>
      <c r="ALA112" s="2"/>
      <c r="ALB112" s="2"/>
      <c r="ALC112" s="2"/>
      <c r="ALD112" s="2"/>
      <c r="ALE112" s="2"/>
      <c r="ALF112" s="2"/>
      <c r="ALG112" s="2"/>
      <c r="ALH112" s="2"/>
      <c r="ALI112" s="2"/>
      <c r="ALJ112" s="2"/>
      <c r="ALK112" s="2"/>
      <c r="ALL112" s="2"/>
      <c r="ALM112" s="2"/>
      <c r="ALN112" s="2"/>
      <c r="ALO112" s="2"/>
      <c r="ALP112" s="2"/>
      <c r="ALQ112" s="2"/>
      <c r="ALR112" s="2"/>
      <c r="ALS112" s="2"/>
      <c r="ALT112" s="2"/>
      <c r="ALU112" s="2"/>
      <c r="ALV112" s="2"/>
      <c r="ALW112" s="2"/>
      <c r="ALX112" s="2"/>
      <c r="ALY112" s="2"/>
      <c r="ALZ112" s="2"/>
      <c r="AMA112" s="2"/>
      <c r="AMB112" s="2"/>
    </row>
    <row r="113" spans="1:1017" ht="35.450000000000003" customHeight="1">
      <c r="A113" s="4" t="s">
        <v>80</v>
      </c>
      <c r="B113" s="61" t="s">
        <v>55</v>
      </c>
      <c r="C113" s="61"/>
      <c r="D113" s="5">
        <v>225</v>
      </c>
      <c r="E113" s="6">
        <v>5</v>
      </c>
      <c r="F113" s="6">
        <v>7</v>
      </c>
      <c r="G113" s="6">
        <v>14</v>
      </c>
      <c r="H113" s="6">
        <f>(G113*3.8)+(F113*9)+(E113*4)</f>
        <v>136.19999999999999</v>
      </c>
      <c r="I113" s="6">
        <v>29</v>
      </c>
      <c r="J113" s="6">
        <v>68</v>
      </c>
      <c r="K113" s="6">
        <v>24</v>
      </c>
      <c r="L113" s="6">
        <v>1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2"/>
      <c r="AHX113" s="2"/>
      <c r="AHY113" s="2"/>
      <c r="AHZ113" s="2"/>
      <c r="AIA113" s="2"/>
      <c r="AIB113" s="2"/>
      <c r="AIC113" s="2"/>
      <c r="AID113" s="2"/>
      <c r="AIE113" s="2"/>
      <c r="AIF113" s="2"/>
      <c r="AIG113" s="2"/>
      <c r="AIH113" s="2"/>
      <c r="AII113" s="2"/>
      <c r="AIJ113" s="2"/>
      <c r="AIK113" s="2"/>
      <c r="AIL113" s="2"/>
      <c r="AIM113" s="2"/>
      <c r="AIN113" s="2"/>
      <c r="AIO113" s="2"/>
      <c r="AIP113" s="2"/>
      <c r="AIQ113" s="2"/>
      <c r="AIR113" s="2"/>
      <c r="AIS113" s="2"/>
      <c r="AIT113" s="2"/>
      <c r="AIU113" s="2"/>
      <c r="AIV113" s="2"/>
      <c r="AIW113" s="2"/>
      <c r="AIX113" s="2"/>
      <c r="AIY113" s="2"/>
      <c r="AIZ113" s="2"/>
      <c r="AJA113" s="2"/>
      <c r="AJB113" s="2"/>
      <c r="AJC113" s="2"/>
      <c r="AJD113" s="2"/>
      <c r="AJE113" s="2"/>
      <c r="AJF113" s="2"/>
      <c r="AJG113" s="2"/>
      <c r="AJH113" s="2"/>
      <c r="AJI113" s="2"/>
      <c r="AJJ113" s="2"/>
      <c r="AJK113" s="2"/>
      <c r="AJL113" s="2"/>
      <c r="AJM113" s="2"/>
      <c r="AJN113" s="2"/>
      <c r="AJO113" s="2"/>
      <c r="AJP113" s="2"/>
      <c r="AJQ113" s="2"/>
      <c r="AJR113" s="2"/>
      <c r="AJS113" s="2"/>
      <c r="AJT113" s="2"/>
      <c r="AJU113" s="2"/>
      <c r="AJV113" s="2"/>
      <c r="AJW113" s="2"/>
      <c r="AJX113" s="2"/>
      <c r="AJY113" s="2"/>
      <c r="AJZ113" s="2"/>
      <c r="AKA113" s="2"/>
      <c r="AKB113" s="2"/>
      <c r="AKC113" s="2"/>
      <c r="AKD113" s="2"/>
      <c r="AKE113" s="2"/>
      <c r="AKF113" s="2"/>
      <c r="AKG113" s="2"/>
      <c r="AKH113" s="2"/>
      <c r="AKI113" s="2"/>
      <c r="AKJ113" s="2"/>
      <c r="AKK113" s="2"/>
      <c r="AKL113" s="2"/>
      <c r="AKM113" s="2"/>
      <c r="AKN113" s="2"/>
      <c r="AKO113" s="2"/>
      <c r="AKP113" s="2"/>
      <c r="AKQ113" s="2"/>
      <c r="AKR113" s="2"/>
      <c r="AKS113" s="2"/>
      <c r="AKT113" s="2"/>
      <c r="AKU113" s="2"/>
      <c r="AKV113" s="2"/>
      <c r="AKW113" s="2"/>
      <c r="AKX113" s="2"/>
      <c r="AKY113" s="2"/>
      <c r="AKZ113" s="2"/>
      <c r="ALA113" s="2"/>
      <c r="ALB113" s="2"/>
      <c r="ALC113" s="2"/>
      <c r="ALD113" s="2"/>
      <c r="ALE113" s="2"/>
      <c r="ALF113" s="2"/>
      <c r="ALG113" s="2"/>
      <c r="ALH113" s="2"/>
      <c r="ALI113" s="2"/>
      <c r="ALJ113" s="2"/>
      <c r="ALK113" s="2"/>
      <c r="ALL113" s="2"/>
      <c r="ALM113" s="2"/>
      <c r="ALN113" s="2"/>
      <c r="ALO113" s="2"/>
      <c r="ALP113" s="2"/>
      <c r="ALQ113" s="2"/>
      <c r="ALR113" s="2"/>
      <c r="ALS113" s="2"/>
      <c r="ALT113" s="2"/>
      <c r="ALU113" s="2"/>
      <c r="ALV113" s="2"/>
      <c r="ALW113" s="2"/>
      <c r="ALX113" s="2"/>
      <c r="ALY113" s="2"/>
      <c r="ALZ113" s="2"/>
      <c r="AMA113" s="2"/>
      <c r="AMB113" s="2"/>
    </row>
    <row r="114" spans="1:1017" s="14" customFormat="1" ht="15" customHeight="1">
      <c r="A114" s="3" t="s">
        <v>36</v>
      </c>
      <c r="B114" s="58" t="s">
        <v>37</v>
      </c>
      <c r="C114" s="58"/>
      <c r="D114" s="3">
        <v>60</v>
      </c>
      <c r="E114" s="17">
        <v>7</v>
      </c>
      <c r="F114" s="17">
        <v>14</v>
      </c>
      <c r="G114" s="17">
        <v>0.2</v>
      </c>
      <c r="H114" s="17">
        <f>(E114*7)+(F114*9)+(G114*3.8)</f>
        <v>175.76</v>
      </c>
      <c r="I114" s="6">
        <v>12</v>
      </c>
      <c r="J114" s="6">
        <v>125</v>
      </c>
      <c r="K114" s="6">
        <v>19</v>
      </c>
      <c r="L114" s="6">
        <v>2</v>
      </c>
      <c r="M114" s="39"/>
      <c r="AMC114" s="2"/>
    </row>
    <row r="115" spans="1:1017" ht="15" customHeight="1">
      <c r="A115" s="4" t="s">
        <v>111</v>
      </c>
      <c r="B115" s="61" t="s">
        <v>56</v>
      </c>
      <c r="C115" s="61"/>
      <c r="D115" s="5">
        <v>140</v>
      </c>
      <c r="E115" s="6">
        <v>4</v>
      </c>
      <c r="F115" s="6">
        <v>4</v>
      </c>
      <c r="G115" s="6">
        <v>19</v>
      </c>
      <c r="H115" s="6">
        <f t="shared" ref="H115" si="16">(G115*3.8)+(F115*9)+(E115*4)</f>
        <v>124.2</v>
      </c>
      <c r="I115" s="6">
        <v>14</v>
      </c>
      <c r="J115" s="6">
        <v>101</v>
      </c>
      <c r="K115" s="6">
        <v>68</v>
      </c>
      <c r="L115" s="6">
        <v>2</v>
      </c>
    </row>
    <row r="116" spans="1:1017" ht="15">
      <c r="A116" s="4" t="s">
        <v>41</v>
      </c>
      <c r="B116" s="58" t="s">
        <v>42</v>
      </c>
      <c r="C116" s="58"/>
      <c r="D116" s="5">
        <v>235</v>
      </c>
      <c r="E116" s="6">
        <v>0.1</v>
      </c>
      <c r="F116" s="6">
        <v>0</v>
      </c>
      <c r="G116" s="6">
        <v>15</v>
      </c>
      <c r="H116" s="6">
        <f>(E116*7)+(F116*9)+(G116*3.8)</f>
        <v>57.7</v>
      </c>
      <c r="I116" s="6">
        <v>5</v>
      </c>
      <c r="J116" s="6">
        <v>8</v>
      </c>
      <c r="K116" s="6">
        <v>4</v>
      </c>
      <c r="L116" s="6">
        <v>1</v>
      </c>
    </row>
    <row r="117" spans="1:1017" ht="15" customHeight="1">
      <c r="A117" s="7" t="s">
        <v>63</v>
      </c>
      <c r="B117" s="58" t="s">
        <v>40</v>
      </c>
      <c r="C117" s="58"/>
      <c r="D117" s="3">
        <v>45</v>
      </c>
      <c r="E117" s="17">
        <v>3.8</v>
      </c>
      <c r="F117" s="17">
        <v>2.36</v>
      </c>
      <c r="G117" s="17">
        <v>23.55</v>
      </c>
      <c r="H117" s="17">
        <f>(E117*7)+(F117*9)+(G117*3.8)</f>
        <v>137.32999999999998</v>
      </c>
      <c r="I117" s="6">
        <v>7</v>
      </c>
      <c r="J117" s="6">
        <v>40</v>
      </c>
      <c r="K117" s="6">
        <v>11</v>
      </c>
      <c r="L117" s="6">
        <v>1</v>
      </c>
    </row>
    <row r="118" spans="1:1017" ht="15" customHeight="1">
      <c r="A118" s="4" t="s">
        <v>82</v>
      </c>
      <c r="B118" s="85" t="s">
        <v>107</v>
      </c>
      <c r="C118" s="86"/>
      <c r="D118" s="5">
        <v>30</v>
      </c>
      <c r="E118" s="6">
        <v>0</v>
      </c>
      <c r="F118" s="6">
        <v>2</v>
      </c>
      <c r="G118" s="6">
        <v>2</v>
      </c>
      <c r="H118" s="6">
        <f t="shared" ref="H118" si="17">(E118*4)+(F118*9)+(G118*3.8)</f>
        <v>25.6</v>
      </c>
      <c r="I118" s="6">
        <v>2</v>
      </c>
      <c r="J118" s="6">
        <v>2</v>
      </c>
      <c r="K118" s="6">
        <v>2</v>
      </c>
      <c r="L118" s="6">
        <v>0</v>
      </c>
    </row>
    <row r="119" spans="1:1017" ht="15.75">
      <c r="A119" s="4"/>
      <c r="B119" s="8"/>
      <c r="C119" s="8"/>
      <c r="D119" s="40">
        <f>SUM(D113:D118)</f>
        <v>735</v>
      </c>
      <c r="E119" s="6"/>
      <c r="F119" s="6"/>
      <c r="G119" s="6"/>
      <c r="H119" s="6"/>
      <c r="I119" s="6"/>
      <c r="J119" s="6"/>
      <c r="K119" s="6"/>
      <c r="L119" s="6"/>
    </row>
    <row r="120" spans="1:1017" ht="15.75">
      <c r="A120" s="4"/>
      <c r="B120" s="8"/>
      <c r="C120" s="8"/>
      <c r="D120" s="41">
        <f>D110+D119</f>
        <v>1240</v>
      </c>
      <c r="E120" s="6"/>
      <c r="F120" s="6"/>
      <c r="G120" s="6"/>
      <c r="H120" s="6"/>
      <c r="I120" s="6"/>
      <c r="J120" s="6"/>
      <c r="K120" s="6"/>
      <c r="L120" s="6"/>
    </row>
    <row r="121" spans="1:1017" ht="15.75">
      <c r="A121" s="59" t="s">
        <v>33</v>
      </c>
      <c r="B121" s="59"/>
      <c r="C121" s="59"/>
      <c r="D121" s="59"/>
      <c r="E121" s="28">
        <f>E113+E114+E115+E116+E117+E118</f>
        <v>19.900000000000002</v>
      </c>
      <c r="F121" s="28">
        <f t="shared" ref="F121:L121" si="18">F113+F114+F115+F116+F117+F118</f>
        <v>29.36</v>
      </c>
      <c r="G121" s="28">
        <f t="shared" si="18"/>
        <v>73.75</v>
      </c>
      <c r="H121" s="28">
        <f t="shared" si="18"/>
        <v>656.79</v>
      </c>
      <c r="I121" s="28">
        <f t="shared" si="18"/>
        <v>69</v>
      </c>
      <c r="J121" s="28">
        <f t="shared" si="18"/>
        <v>344</v>
      </c>
      <c r="K121" s="28">
        <f t="shared" si="18"/>
        <v>128</v>
      </c>
      <c r="L121" s="28">
        <f t="shared" si="18"/>
        <v>7</v>
      </c>
    </row>
    <row r="122" spans="1:1017" ht="15.75">
      <c r="A122" s="60" t="s">
        <v>21</v>
      </c>
      <c r="B122" s="60"/>
      <c r="C122" s="60"/>
      <c r="D122" s="60"/>
      <c r="E122" s="23">
        <f>E111+E121</f>
        <v>41.460000000000008</v>
      </c>
      <c r="F122" s="23">
        <f t="shared" ref="F122:L122" si="19">F111+F121</f>
        <v>49.39</v>
      </c>
      <c r="G122" s="23">
        <f t="shared" si="19"/>
        <v>160.22</v>
      </c>
      <c r="H122" s="23">
        <f t="shared" si="19"/>
        <v>1263.586</v>
      </c>
      <c r="I122" s="23">
        <f t="shared" si="19"/>
        <v>150</v>
      </c>
      <c r="J122" s="23">
        <f t="shared" si="19"/>
        <v>466</v>
      </c>
      <c r="K122" s="23">
        <f t="shared" si="19"/>
        <v>182.5</v>
      </c>
      <c r="L122" s="23">
        <f t="shared" si="19"/>
        <v>9.5500000000000007</v>
      </c>
    </row>
    <row r="123" spans="1:1017" ht="15.75">
      <c r="A123" s="73" t="s">
        <v>29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</row>
    <row r="124" spans="1:1017" ht="15.75">
      <c r="A124" s="12" t="s">
        <v>35</v>
      </c>
      <c r="B124" s="10"/>
      <c r="C124" s="10"/>
      <c r="D124" s="10"/>
      <c r="E124" s="13" t="s">
        <v>1</v>
      </c>
      <c r="F124" s="56" t="s">
        <v>2</v>
      </c>
      <c r="G124" s="56"/>
      <c r="H124" s="56"/>
      <c r="I124" s="74"/>
      <c r="J124" s="74"/>
      <c r="K124" s="74"/>
      <c r="L124" s="74"/>
    </row>
    <row r="125" spans="1:1017" ht="15.75">
      <c r="A125" s="2"/>
      <c r="B125" s="10"/>
      <c r="C125" s="10"/>
      <c r="D125" s="75" t="s">
        <v>3</v>
      </c>
      <c r="E125" s="75"/>
      <c r="F125" s="14" t="s">
        <v>30</v>
      </c>
      <c r="G125" s="2"/>
      <c r="H125" s="2"/>
      <c r="I125" s="76" t="s">
        <v>134</v>
      </c>
      <c r="J125" s="77"/>
      <c r="K125" s="77"/>
      <c r="L125" s="77"/>
    </row>
    <row r="126" spans="1:1017" ht="33" customHeight="1">
      <c r="A126" s="62" t="s">
        <v>5</v>
      </c>
      <c r="B126" s="62" t="s">
        <v>6</v>
      </c>
      <c r="C126" s="62"/>
      <c r="D126" s="62" t="s">
        <v>7</v>
      </c>
      <c r="E126" s="66" t="s">
        <v>8</v>
      </c>
      <c r="F126" s="66"/>
      <c r="G126" s="66"/>
      <c r="H126" s="62" t="s">
        <v>9</v>
      </c>
      <c r="I126" s="66" t="s">
        <v>10</v>
      </c>
      <c r="J126" s="66"/>
      <c r="K126" s="66"/>
      <c r="L126" s="66"/>
    </row>
    <row r="127" spans="1:1017" ht="15">
      <c r="A127" s="63"/>
      <c r="B127" s="64"/>
      <c r="C127" s="65"/>
      <c r="D127" s="63"/>
      <c r="E127" s="15" t="s">
        <v>11</v>
      </c>
      <c r="F127" s="15" t="s">
        <v>12</v>
      </c>
      <c r="G127" s="15" t="s">
        <v>13</v>
      </c>
      <c r="H127" s="63"/>
      <c r="I127" s="15" t="s">
        <v>14</v>
      </c>
      <c r="J127" s="15" t="s">
        <v>15</v>
      </c>
      <c r="K127" s="15" t="s">
        <v>16</v>
      </c>
      <c r="L127" s="15" t="s">
        <v>17</v>
      </c>
    </row>
    <row r="128" spans="1:1017" ht="15">
      <c r="A128" s="16">
        <v>1</v>
      </c>
      <c r="B128" s="68">
        <v>2</v>
      </c>
      <c r="C128" s="68"/>
      <c r="D128" s="16">
        <v>3</v>
      </c>
      <c r="E128" s="16">
        <v>4</v>
      </c>
      <c r="F128" s="16">
        <v>5</v>
      </c>
      <c r="G128" s="16">
        <v>6</v>
      </c>
      <c r="H128" s="16">
        <v>7</v>
      </c>
      <c r="I128" s="16">
        <v>12</v>
      </c>
      <c r="J128" s="16">
        <v>13</v>
      </c>
      <c r="K128" s="16">
        <v>14</v>
      </c>
      <c r="L128" s="16">
        <v>15</v>
      </c>
    </row>
    <row r="129" spans="1:15" ht="15.75">
      <c r="A129" s="71" t="s">
        <v>18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</row>
    <row r="130" spans="1:15" ht="15" customHeight="1">
      <c r="A130" s="3" t="s">
        <v>103</v>
      </c>
      <c r="B130" s="58" t="s">
        <v>72</v>
      </c>
      <c r="C130" s="58"/>
      <c r="D130" s="3">
        <v>135</v>
      </c>
      <c r="E130" s="17">
        <v>13</v>
      </c>
      <c r="F130" s="17">
        <v>15</v>
      </c>
      <c r="G130" s="17">
        <v>24</v>
      </c>
      <c r="H130" s="17">
        <f>(E130*4)+(F130*9)+(G130*3.8)</f>
        <v>278.2</v>
      </c>
      <c r="I130" s="17">
        <v>15</v>
      </c>
      <c r="J130" s="17">
        <v>56</v>
      </c>
      <c r="K130" s="17">
        <v>31</v>
      </c>
      <c r="L130" s="17">
        <v>1</v>
      </c>
    </row>
    <row r="131" spans="1:15" ht="15" customHeight="1">
      <c r="A131" s="3" t="s">
        <v>73</v>
      </c>
      <c r="B131" s="58" t="s">
        <v>102</v>
      </c>
      <c r="C131" s="58"/>
      <c r="D131" s="3">
        <v>75</v>
      </c>
      <c r="E131" s="17">
        <v>0.84</v>
      </c>
      <c r="F131" s="17">
        <v>0.12</v>
      </c>
      <c r="G131" s="17">
        <v>40.4</v>
      </c>
      <c r="H131" s="17">
        <f>(E131*4)+(F131*9)+(G131*3.8)</f>
        <v>157.95999999999998</v>
      </c>
      <c r="I131" s="17">
        <v>0</v>
      </c>
      <c r="J131" s="17">
        <v>0</v>
      </c>
      <c r="K131" s="17">
        <v>10.4</v>
      </c>
      <c r="L131" s="17">
        <v>0</v>
      </c>
    </row>
    <row r="132" spans="1:15" ht="21" customHeight="1">
      <c r="A132" s="7" t="s">
        <v>63</v>
      </c>
      <c r="B132" s="58" t="s">
        <v>40</v>
      </c>
      <c r="C132" s="58"/>
      <c r="D132" s="3">
        <v>40</v>
      </c>
      <c r="E132" s="17">
        <v>3.8</v>
      </c>
      <c r="F132" s="17">
        <v>2.36</v>
      </c>
      <c r="G132" s="17">
        <v>23.55</v>
      </c>
      <c r="H132" s="17">
        <f>(E132*7)+(F132*9)+(G132*3.8)</f>
        <v>137.32999999999998</v>
      </c>
      <c r="I132" s="17">
        <v>11</v>
      </c>
      <c r="J132" s="17">
        <v>37</v>
      </c>
      <c r="K132" s="17">
        <v>14.5</v>
      </c>
      <c r="L132" s="17">
        <v>0.69</v>
      </c>
    </row>
    <row r="133" spans="1:15" ht="15" customHeight="1">
      <c r="A133" s="4" t="s">
        <v>41</v>
      </c>
      <c r="B133" s="58" t="s">
        <v>42</v>
      </c>
      <c r="C133" s="58"/>
      <c r="D133" s="5">
        <v>250</v>
      </c>
      <c r="E133" s="6">
        <v>0.1</v>
      </c>
      <c r="F133" s="6">
        <v>0</v>
      </c>
      <c r="G133" s="6">
        <v>15</v>
      </c>
      <c r="H133" s="6">
        <f>(E133*7)+(F133*9)+(G133*3.8)</f>
        <v>57.7</v>
      </c>
      <c r="I133" s="17">
        <v>12</v>
      </c>
      <c r="J133" s="17">
        <v>4</v>
      </c>
      <c r="K133" s="17">
        <v>4</v>
      </c>
      <c r="L133" s="17">
        <v>0</v>
      </c>
    </row>
    <row r="134" spans="1:15" ht="15" customHeight="1">
      <c r="A134" s="42"/>
      <c r="B134" s="43"/>
      <c r="C134" s="43"/>
      <c r="D134" s="44">
        <f>SUM(D130:D133)</f>
        <v>500</v>
      </c>
      <c r="E134" s="17"/>
      <c r="F134" s="17"/>
      <c r="G134" s="17"/>
      <c r="H134" s="17"/>
      <c r="I134" s="17"/>
      <c r="J134" s="17"/>
      <c r="K134" s="17"/>
      <c r="L134" s="17"/>
      <c r="N134" s="1" t="s">
        <v>108</v>
      </c>
      <c r="O134" s="1" t="e">
        <f>#REF!</f>
        <v>#REF!</v>
      </c>
    </row>
    <row r="135" spans="1:15" ht="15" customHeight="1">
      <c r="A135" s="87" t="s">
        <v>20</v>
      </c>
      <c r="B135" s="88"/>
      <c r="C135" s="88"/>
      <c r="D135" s="89"/>
      <c r="E135" s="23">
        <f>E130+E131+E132+E133</f>
        <v>17.740000000000002</v>
      </c>
      <c r="F135" s="23">
        <f t="shared" ref="F135:L135" si="20">F130+F131+F132+F133</f>
        <v>17.48</v>
      </c>
      <c r="G135" s="23">
        <f t="shared" si="20"/>
        <v>102.95</v>
      </c>
      <c r="H135" s="23">
        <f t="shared" si="20"/>
        <v>631.19000000000005</v>
      </c>
      <c r="I135" s="23">
        <f t="shared" si="20"/>
        <v>38</v>
      </c>
      <c r="J135" s="23">
        <f t="shared" si="20"/>
        <v>97</v>
      </c>
      <c r="K135" s="23">
        <f t="shared" si="20"/>
        <v>59.9</v>
      </c>
      <c r="L135" s="23">
        <f t="shared" si="20"/>
        <v>1.69</v>
      </c>
      <c r="N135" s="1" t="s">
        <v>106</v>
      </c>
      <c r="O135" s="45">
        <f>H146</f>
        <v>1511.31</v>
      </c>
    </row>
    <row r="136" spans="1:15" ht="15.75">
      <c r="A136" s="67" t="s">
        <v>32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45"/>
      <c r="N136" s="1" t="s">
        <v>109</v>
      </c>
      <c r="O136" s="1">
        <f>D144</f>
        <v>1205</v>
      </c>
    </row>
    <row r="137" spans="1:15" ht="31.5" customHeight="1">
      <c r="A137" s="4" t="s">
        <v>83</v>
      </c>
      <c r="B137" s="61" t="s">
        <v>54</v>
      </c>
      <c r="C137" s="61"/>
      <c r="D137" s="5">
        <v>225</v>
      </c>
      <c r="E137" s="6">
        <v>6</v>
      </c>
      <c r="F137" s="6">
        <v>7</v>
      </c>
      <c r="G137" s="6">
        <v>18</v>
      </c>
      <c r="H137" s="6">
        <f>(G137*3.8)+(F137*9)+(E137*4)</f>
        <v>155.39999999999998</v>
      </c>
      <c r="I137" s="6">
        <v>30</v>
      </c>
      <c r="J137" s="6">
        <v>71</v>
      </c>
      <c r="K137" s="6">
        <v>29</v>
      </c>
      <c r="L137" s="6">
        <v>2</v>
      </c>
    </row>
    <row r="138" spans="1:15" ht="15" customHeight="1">
      <c r="A138" s="4" t="s">
        <v>84</v>
      </c>
      <c r="B138" s="61" t="s">
        <v>61</v>
      </c>
      <c r="C138" s="61"/>
      <c r="D138" s="5">
        <v>60</v>
      </c>
      <c r="E138" s="6">
        <v>13.09</v>
      </c>
      <c r="F138" s="6">
        <v>17.45</v>
      </c>
      <c r="G138" s="6">
        <v>19.600000000000001</v>
      </c>
      <c r="H138" s="6">
        <f t="shared" ref="H138:H140" si="21">(G138*3.8)+(F138*9)+(E138*4)</f>
        <v>283.89</v>
      </c>
      <c r="I138" s="6">
        <v>17.45</v>
      </c>
      <c r="J138" s="6">
        <v>149.4</v>
      </c>
      <c r="K138" s="6">
        <v>26.18</v>
      </c>
      <c r="L138" s="6">
        <v>2.2000000000000002</v>
      </c>
    </row>
    <row r="139" spans="1:15" ht="15" customHeight="1">
      <c r="A139" s="4" t="s">
        <v>78</v>
      </c>
      <c r="B139" s="61" t="s">
        <v>130</v>
      </c>
      <c r="C139" s="61"/>
      <c r="D139" s="5">
        <v>110</v>
      </c>
      <c r="E139" s="6">
        <v>6</v>
      </c>
      <c r="F139" s="6">
        <v>7</v>
      </c>
      <c r="G139" s="6">
        <v>33</v>
      </c>
      <c r="H139" s="6">
        <f t="shared" si="21"/>
        <v>212.39999999999998</v>
      </c>
      <c r="I139" s="6">
        <v>15</v>
      </c>
      <c r="J139" s="6">
        <v>48</v>
      </c>
      <c r="K139" s="6">
        <v>9</v>
      </c>
      <c r="L139" s="6">
        <v>1</v>
      </c>
    </row>
    <row r="140" spans="1:15" ht="15" customHeight="1">
      <c r="A140" s="4" t="s">
        <v>71</v>
      </c>
      <c r="B140" s="61" t="s">
        <v>47</v>
      </c>
      <c r="C140" s="61"/>
      <c r="D140" s="46">
        <v>30</v>
      </c>
      <c r="E140" s="17">
        <v>1</v>
      </c>
      <c r="F140" s="17">
        <v>2</v>
      </c>
      <c r="G140" s="17">
        <v>3</v>
      </c>
      <c r="H140" s="6">
        <f t="shared" si="21"/>
        <v>33.4</v>
      </c>
      <c r="I140" s="6">
        <v>25</v>
      </c>
      <c r="J140" s="6">
        <v>32</v>
      </c>
      <c r="K140" s="6">
        <v>15</v>
      </c>
      <c r="L140" s="6">
        <v>1</v>
      </c>
    </row>
    <row r="141" spans="1:15" ht="15" customHeight="1">
      <c r="A141" s="4" t="s">
        <v>41</v>
      </c>
      <c r="B141" s="58" t="s">
        <v>42</v>
      </c>
      <c r="C141" s="58"/>
      <c r="D141" s="5">
        <v>235</v>
      </c>
      <c r="E141" s="6">
        <v>0.1</v>
      </c>
      <c r="F141" s="6">
        <v>0</v>
      </c>
      <c r="G141" s="6">
        <v>15</v>
      </c>
      <c r="H141" s="6">
        <f>(E141*7)+(F141*9)+(G141*3.8)</f>
        <v>57.7</v>
      </c>
      <c r="I141" s="6">
        <v>16</v>
      </c>
      <c r="J141" s="6">
        <v>14</v>
      </c>
      <c r="K141" s="6">
        <v>10</v>
      </c>
      <c r="L141" s="6">
        <v>0</v>
      </c>
    </row>
    <row r="142" spans="1:15" ht="15">
      <c r="A142" s="7" t="s">
        <v>63</v>
      </c>
      <c r="B142" s="58" t="s">
        <v>40</v>
      </c>
      <c r="C142" s="58"/>
      <c r="D142" s="3">
        <v>45</v>
      </c>
      <c r="E142" s="17">
        <v>3.8</v>
      </c>
      <c r="F142" s="17">
        <v>2.36</v>
      </c>
      <c r="G142" s="17">
        <v>23.55</v>
      </c>
      <c r="H142" s="17">
        <f>(E142*7)+(F142*9)+(G142*3.8)</f>
        <v>137.32999999999998</v>
      </c>
      <c r="I142" s="6">
        <v>7</v>
      </c>
      <c r="J142" s="6">
        <v>40</v>
      </c>
      <c r="K142" s="6">
        <v>11</v>
      </c>
      <c r="L142" s="6">
        <v>1</v>
      </c>
    </row>
    <row r="143" spans="1:15" ht="15.75">
      <c r="A143" s="4"/>
      <c r="B143" s="8"/>
      <c r="C143" s="8"/>
      <c r="D143" s="41">
        <f>SUM(D137:D142)</f>
        <v>705</v>
      </c>
      <c r="E143" s="6"/>
      <c r="F143" s="6"/>
      <c r="G143" s="6"/>
      <c r="H143" s="6"/>
      <c r="I143" s="6"/>
      <c r="J143" s="6"/>
      <c r="K143" s="6"/>
      <c r="L143" s="6"/>
    </row>
    <row r="144" spans="1:15" ht="15.75">
      <c r="A144" s="4"/>
      <c r="B144" s="8"/>
      <c r="C144" s="8"/>
      <c r="D144" s="41">
        <f>D134+D143</f>
        <v>1205</v>
      </c>
      <c r="E144" s="6"/>
      <c r="F144" s="6"/>
      <c r="G144" s="6"/>
      <c r="H144" s="6"/>
      <c r="I144" s="6"/>
      <c r="J144" s="6"/>
      <c r="K144" s="6"/>
      <c r="L144" s="6"/>
    </row>
    <row r="145" spans="1:15" ht="15.75">
      <c r="A145" s="59" t="s">
        <v>33</v>
      </c>
      <c r="B145" s="59"/>
      <c r="C145" s="59"/>
      <c r="D145" s="59"/>
      <c r="E145" s="28">
        <f>E137+E138+E139+E140+E141+E142</f>
        <v>29.990000000000002</v>
      </c>
      <c r="F145" s="28">
        <f t="shared" ref="F145:L145" si="22">F137+F138+F139+F140+F141+F142</f>
        <v>35.81</v>
      </c>
      <c r="G145" s="28">
        <f t="shared" si="22"/>
        <v>112.14999999999999</v>
      </c>
      <c r="H145" s="28">
        <f t="shared" si="22"/>
        <v>880.11999999999989</v>
      </c>
      <c r="I145" s="28">
        <f t="shared" si="22"/>
        <v>110.45</v>
      </c>
      <c r="J145" s="28">
        <f t="shared" si="22"/>
        <v>354.4</v>
      </c>
      <c r="K145" s="28">
        <f t="shared" si="22"/>
        <v>100.18</v>
      </c>
      <c r="L145" s="28">
        <f t="shared" si="22"/>
        <v>7.2</v>
      </c>
    </row>
    <row r="146" spans="1:15" ht="18" customHeight="1">
      <c r="A146" s="60" t="s">
        <v>21</v>
      </c>
      <c r="B146" s="60"/>
      <c r="C146" s="60"/>
      <c r="D146" s="60"/>
      <c r="E146" s="23">
        <f>E135+E145</f>
        <v>47.730000000000004</v>
      </c>
      <c r="F146" s="23">
        <f t="shared" ref="F146" si="23">F135+F145</f>
        <v>53.290000000000006</v>
      </c>
      <c r="G146" s="23">
        <f t="shared" ref="G146" si="24">G135+G145</f>
        <v>215.1</v>
      </c>
      <c r="H146" s="23">
        <f t="shared" ref="H146" si="25">H135+H145</f>
        <v>1511.31</v>
      </c>
      <c r="I146" s="23">
        <f t="shared" ref="I146" si="26">I135+I145</f>
        <v>148.44999999999999</v>
      </c>
      <c r="J146" s="23">
        <f t="shared" ref="J146" si="27">J135+J145</f>
        <v>451.4</v>
      </c>
      <c r="K146" s="23">
        <f t="shared" ref="K146" si="28">K135+K145</f>
        <v>160.08000000000001</v>
      </c>
      <c r="L146" s="23">
        <f t="shared" ref="L146" si="29">L135+L145</f>
        <v>8.89</v>
      </c>
    </row>
    <row r="147" spans="1:15" ht="15.75">
      <c r="A147" s="12" t="s">
        <v>35</v>
      </c>
      <c r="B147" s="10"/>
      <c r="C147" s="10"/>
      <c r="D147" s="10"/>
      <c r="E147" s="13" t="s">
        <v>1</v>
      </c>
      <c r="F147" s="56" t="s">
        <v>23</v>
      </c>
      <c r="G147" s="56"/>
      <c r="H147" s="56"/>
      <c r="I147" s="74"/>
      <c r="J147" s="74"/>
      <c r="K147" s="74"/>
      <c r="L147" s="74"/>
    </row>
    <row r="148" spans="1:15" ht="15.75">
      <c r="A148" s="2"/>
      <c r="B148" s="10"/>
      <c r="C148" s="10"/>
      <c r="D148" s="75" t="s">
        <v>3</v>
      </c>
      <c r="E148" s="75"/>
      <c r="F148" s="14" t="s">
        <v>30</v>
      </c>
      <c r="G148" s="2"/>
      <c r="H148" s="2"/>
      <c r="I148" s="76" t="s">
        <v>134</v>
      </c>
      <c r="J148" s="77"/>
      <c r="K148" s="77"/>
      <c r="L148" s="77"/>
    </row>
    <row r="149" spans="1:15" ht="34.5" customHeight="1">
      <c r="A149" s="62" t="s">
        <v>5</v>
      </c>
      <c r="B149" s="62" t="s">
        <v>6</v>
      </c>
      <c r="C149" s="62"/>
      <c r="D149" s="62" t="s">
        <v>7</v>
      </c>
      <c r="E149" s="66" t="s">
        <v>8</v>
      </c>
      <c r="F149" s="66"/>
      <c r="G149" s="66"/>
      <c r="H149" s="62" t="s">
        <v>9</v>
      </c>
      <c r="I149" s="66" t="s">
        <v>10</v>
      </c>
      <c r="J149" s="66"/>
      <c r="K149" s="66"/>
      <c r="L149" s="66"/>
    </row>
    <row r="150" spans="1:15" ht="15">
      <c r="A150" s="63"/>
      <c r="B150" s="64"/>
      <c r="C150" s="65"/>
      <c r="D150" s="63"/>
      <c r="E150" s="15" t="s">
        <v>11</v>
      </c>
      <c r="F150" s="15" t="s">
        <v>12</v>
      </c>
      <c r="G150" s="15" t="s">
        <v>13</v>
      </c>
      <c r="H150" s="63"/>
      <c r="I150" s="15" t="s">
        <v>14</v>
      </c>
      <c r="J150" s="15" t="s">
        <v>15</v>
      </c>
      <c r="K150" s="15" t="s">
        <v>16</v>
      </c>
      <c r="L150" s="15" t="s">
        <v>17</v>
      </c>
    </row>
    <row r="151" spans="1:15" ht="15">
      <c r="A151" s="16">
        <v>1</v>
      </c>
      <c r="B151" s="68">
        <v>2</v>
      </c>
      <c r="C151" s="68"/>
      <c r="D151" s="16">
        <v>3</v>
      </c>
      <c r="E151" s="16">
        <v>4</v>
      </c>
      <c r="F151" s="16">
        <v>5</v>
      </c>
      <c r="G151" s="16">
        <v>6</v>
      </c>
      <c r="H151" s="16">
        <v>7</v>
      </c>
      <c r="I151" s="16">
        <v>12</v>
      </c>
      <c r="J151" s="16">
        <v>13</v>
      </c>
      <c r="K151" s="16">
        <v>14</v>
      </c>
      <c r="L151" s="16">
        <v>15</v>
      </c>
    </row>
    <row r="152" spans="1:15" ht="15.75">
      <c r="A152" s="71" t="s">
        <v>18</v>
      </c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</row>
    <row r="153" spans="1:15" ht="15" customHeight="1">
      <c r="A153" s="7" t="s">
        <v>74</v>
      </c>
      <c r="B153" s="58" t="s">
        <v>65</v>
      </c>
      <c r="C153" s="58"/>
      <c r="D153" s="3">
        <v>20</v>
      </c>
      <c r="E153" s="17">
        <v>5</v>
      </c>
      <c r="F153" s="17">
        <v>5</v>
      </c>
      <c r="G153" s="17">
        <v>0</v>
      </c>
      <c r="H153" s="17">
        <f>(E153*4)+(F153*9)+(G153*3.8)</f>
        <v>65</v>
      </c>
      <c r="I153" s="17">
        <v>200</v>
      </c>
      <c r="J153" s="17">
        <v>0</v>
      </c>
      <c r="K153" s="17">
        <v>9</v>
      </c>
      <c r="L153" s="17">
        <v>0</v>
      </c>
    </row>
    <row r="154" spans="1:15" ht="15" customHeight="1">
      <c r="A154" s="3" t="s">
        <v>49</v>
      </c>
      <c r="B154" s="58" t="s">
        <v>44</v>
      </c>
      <c r="C154" s="58"/>
      <c r="D154" s="3">
        <v>240</v>
      </c>
      <c r="E154" s="17">
        <v>4</v>
      </c>
      <c r="F154" s="17">
        <v>8</v>
      </c>
      <c r="G154" s="17">
        <v>29</v>
      </c>
      <c r="H154" s="17">
        <f>(E154*4)+(F154*9)+(G154*3.8)</f>
        <v>198.2</v>
      </c>
      <c r="I154" s="17">
        <v>90</v>
      </c>
      <c r="J154" s="17">
        <v>81</v>
      </c>
      <c r="K154" s="17">
        <v>14</v>
      </c>
      <c r="L154" s="17">
        <v>0</v>
      </c>
    </row>
    <row r="155" spans="1:15" ht="15">
      <c r="A155" s="7" t="s">
        <v>63</v>
      </c>
      <c r="B155" s="58" t="s">
        <v>40</v>
      </c>
      <c r="C155" s="58"/>
      <c r="D155" s="3">
        <v>40</v>
      </c>
      <c r="E155" s="17">
        <v>3.8</v>
      </c>
      <c r="F155" s="17">
        <v>2.36</v>
      </c>
      <c r="G155" s="17">
        <v>23.55</v>
      </c>
      <c r="H155" s="17">
        <f>(E155*7)+(F155*9)+(G155*3.8)</f>
        <v>137.32999999999998</v>
      </c>
      <c r="I155" s="17">
        <v>11</v>
      </c>
      <c r="J155" s="17">
        <v>37</v>
      </c>
      <c r="K155" s="17">
        <v>14.5</v>
      </c>
      <c r="L155" s="17">
        <v>0.69</v>
      </c>
    </row>
    <row r="156" spans="1:15" ht="15" customHeight="1">
      <c r="A156" s="3" t="s">
        <v>50</v>
      </c>
      <c r="B156" s="58" t="s">
        <v>66</v>
      </c>
      <c r="C156" s="58"/>
      <c r="D156" s="3">
        <v>200</v>
      </c>
      <c r="E156" s="17">
        <v>3</v>
      </c>
      <c r="F156" s="17">
        <v>3</v>
      </c>
      <c r="G156" s="17">
        <v>28</v>
      </c>
      <c r="H156" s="17">
        <f>(E156*4)+(F156*9)+(G156*3.8)</f>
        <v>145.39999999999998</v>
      </c>
      <c r="I156" s="17">
        <v>140</v>
      </c>
      <c r="J156" s="17">
        <v>90</v>
      </c>
      <c r="K156" s="17">
        <v>15</v>
      </c>
      <c r="L156" s="17">
        <v>0</v>
      </c>
    </row>
    <row r="157" spans="1:15" ht="15" customHeight="1">
      <c r="A157" s="3"/>
      <c r="B157" s="9"/>
      <c r="C157" s="9"/>
      <c r="D157" s="20">
        <f>SUM(D153:D156)</f>
        <v>500</v>
      </c>
      <c r="E157" s="17"/>
      <c r="F157" s="17"/>
      <c r="G157" s="17"/>
      <c r="H157" s="17"/>
      <c r="I157" s="17"/>
      <c r="J157" s="17"/>
      <c r="K157" s="17"/>
      <c r="L157" s="17"/>
    </row>
    <row r="158" spans="1:15" ht="15.75">
      <c r="A158" s="57" t="s">
        <v>20</v>
      </c>
      <c r="B158" s="57"/>
      <c r="C158" s="57"/>
      <c r="D158" s="57"/>
      <c r="E158" s="23">
        <f>SUM(E153:E156)</f>
        <v>15.8</v>
      </c>
      <c r="F158" s="23">
        <f t="shared" ref="F158:G158" si="30">SUM(F153:F156)</f>
        <v>18.36</v>
      </c>
      <c r="G158" s="23">
        <f t="shared" si="30"/>
        <v>80.55</v>
      </c>
      <c r="H158" s="23">
        <f>SUM(H153:H156)</f>
        <v>545.92999999999995</v>
      </c>
      <c r="I158" s="23">
        <f t="shared" ref="I158:L158" si="31">I153+I154+I156</f>
        <v>430</v>
      </c>
      <c r="J158" s="23">
        <f t="shared" si="31"/>
        <v>171</v>
      </c>
      <c r="K158" s="23">
        <f t="shared" si="31"/>
        <v>38</v>
      </c>
      <c r="L158" s="23">
        <f t="shared" si="31"/>
        <v>0</v>
      </c>
      <c r="M158" s="45"/>
      <c r="N158" s="1" t="s">
        <v>108</v>
      </c>
      <c r="O158" s="1" t="e">
        <f>#REF!</f>
        <v>#REF!</v>
      </c>
    </row>
    <row r="159" spans="1:15" ht="15.75">
      <c r="A159" s="67" t="s">
        <v>32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N159" s="1" t="s">
        <v>109</v>
      </c>
      <c r="O159" s="1">
        <f>D167</f>
        <v>1235</v>
      </c>
    </row>
    <row r="160" spans="1:15" ht="15" customHeight="1">
      <c r="A160" s="4" t="s">
        <v>80</v>
      </c>
      <c r="B160" s="61" t="s">
        <v>55</v>
      </c>
      <c r="C160" s="61"/>
      <c r="D160" s="5">
        <v>225</v>
      </c>
      <c r="E160" s="6">
        <v>5</v>
      </c>
      <c r="F160" s="6">
        <v>7</v>
      </c>
      <c r="G160" s="6">
        <v>14</v>
      </c>
      <c r="H160" s="32">
        <f>(G160*3.8)+(F160*9)+(E160*4)</f>
        <v>136.19999999999999</v>
      </c>
      <c r="I160" s="6">
        <v>34</v>
      </c>
      <c r="J160" s="6">
        <v>42</v>
      </c>
      <c r="K160" s="6">
        <v>20</v>
      </c>
      <c r="L160" s="6">
        <v>1</v>
      </c>
      <c r="N160" s="1" t="s">
        <v>106</v>
      </c>
      <c r="O160" s="45">
        <f>H169</f>
        <v>1356.88</v>
      </c>
    </row>
    <row r="161" spans="1:12" ht="15" customHeight="1">
      <c r="A161" s="4" t="s">
        <v>89</v>
      </c>
      <c r="B161" s="61" t="s">
        <v>58</v>
      </c>
      <c r="C161" s="61"/>
      <c r="D161" s="5">
        <v>100</v>
      </c>
      <c r="E161" s="6">
        <v>28</v>
      </c>
      <c r="F161" s="6">
        <v>12</v>
      </c>
      <c r="G161" s="6">
        <v>10</v>
      </c>
      <c r="H161" s="6">
        <f t="shared" ref="H161:H163" si="32">(G161*3.8)+(F161*9)+(E161*4)</f>
        <v>258</v>
      </c>
      <c r="I161" s="6">
        <v>16</v>
      </c>
      <c r="J161" s="6">
        <v>19</v>
      </c>
      <c r="K161" s="6">
        <v>10</v>
      </c>
      <c r="L161" s="6">
        <v>1</v>
      </c>
    </row>
    <row r="162" spans="1:12" ht="15" customHeight="1">
      <c r="A162" s="4" t="s">
        <v>78</v>
      </c>
      <c r="B162" s="8" t="s">
        <v>130</v>
      </c>
      <c r="C162" s="8"/>
      <c r="D162" s="5">
        <v>110</v>
      </c>
      <c r="E162" s="6">
        <v>6</v>
      </c>
      <c r="F162" s="6">
        <v>7</v>
      </c>
      <c r="G162" s="6">
        <v>33</v>
      </c>
      <c r="H162" s="6">
        <f t="shared" si="32"/>
        <v>212.39999999999998</v>
      </c>
      <c r="I162" s="6">
        <v>36</v>
      </c>
      <c r="J162" s="6">
        <v>78</v>
      </c>
      <c r="K162" s="6">
        <v>26</v>
      </c>
      <c r="L162" s="6">
        <v>1</v>
      </c>
    </row>
    <row r="163" spans="1:12" ht="15" customHeight="1">
      <c r="A163" s="4" t="s">
        <v>82</v>
      </c>
      <c r="B163" s="61" t="s">
        <v>110</v>
      </c>
      <c r="C163" s="61"/>
      <c r="D163" s="5">
        <v>20</v>
      </c>
      <c r="E163" s="6">
        <v>1</v>
      </c>
      <c r="F163" s="6">
        <v>0</v>
      </c>
      <c r="G163" s="6">
        <v>1.4</v>
      </c>
      <c r="H163" s="6">
        <f t="shared" si="32"/>
        <v>9.32</v>
      </c>
      <c r="I163" s="6">
        <v>5</v>
      </c>
      <c r="J163" s="6">
        <v>16</v>
      </c>
      <c r="K163" s="6">
        <v>5</v>
      </c>
      <c r="L163" s="6">
        <v>0</v>
      </c>
    </row>
    <row r="164" spans="1:12" ht="15">
      <c r="A164" s="4" t="s">
        <v>41</v>
      </c>
      <c r="B164" s="58" t="s">
        <v>42</v>
      </c>
      <c r="C164" s="58"/>
      <c r="D164" s="5">
        <v>235</v>
      </c>
      <c r="E164" s="6">
        <v>0.1</v>
      </c>
      <c r="F164" s="6">
        <v>0</v>
      </c>
      <c r="G164" s="6">
        <v>15</v>
      </c>
      <c r="H164" s="6">
        <f>(E164*7)+(F164*9)+(G164*3.8)</f>
        <v>57.7</v>
      </c>
      <c r="I164" s="6">
        <v>12</v>
      </c>
      <c r="J164" s="6">
        <v>4</v>
      </c>
      <c r="K164" s="6">
        <v>4</v>
      </c>
      <c r="L164" s="6">
        <v>0</v>
      </c>
    </row>
    <row r="165" spans="1:12" ht="15">
      <c r="A165" s="7" t="s">
        <v>63</v>
      </c>
      <c r="B165" s="58" t="s">
        <v>40</v>
      </c>
      <c r="C165" s="58"/>
      <c r="D165" s="3">
        <v>45</v>
      </c>
      <c r="E165" s="17">
        <v>3.8</v>
      </c>
      <c r="F165" s="17">
        <v>2.36</v>
      </c>
      <c r="G165" s="17">
        <v>23.55</v>
      </c>
      <c r="H165" s="17">
        <f>(E165*7)+(F165*9)+(G165*3.8)</f>
        <v>137.32999999999998</v>
      </c>
      <c r="I165" s="6">
        <v>7</v>
      </c>
      <c r="J165" s="6">
        <v>40</v>
      </c>
      <c r="K165" s="6">
        <v>11</v>
      </c>
      <c r="L165" s="6">
        <v>1</v>
      </c>
    </row>
    <row r="166" spans="1:12" ht="15.75">
      <c r="A166" s="4"/>
      <c r="B166" s="8"/>
      <c r="C166" s="8"/>
      <c r="D166" s="40">
        <f>SUM(D160:D165)</f>
        <v>735</v>
      </c>
      <c r="E166" s="6"/>
      <c r="F166" s="6"/>
      <c r="G166" s="6"/>
      <c r="H166" s="6"/>
      <c r="I166" s="6"/>
      <c r="J166" s="6"/>
      <c r="K166" s="6"/>
      <c r="L166" s="6"/>
    </row>
    <row r="167" spans="1:12" ht="15.75">
      <c r="A167" s="4"/>
      <c r="B167" s="8"/>
      <c r="C167" s="8"/>
      <c r="D167" s="41">
        <f>D157+D166</f>
        <v>1235</v>
      </c>
      <c r="E167" s="6"/>
      <c r="F167" s="6"/>
      <c r="G167" s="6"/>
      <c r="H167" s="6"/>
      <c r="I167" s="6"/>
      <c r="J167" s="6"/>
      <c r="K167" s="6"/>
      <c r="L167" s="6"/>
    </row>
    <row r="168" spans="1:12" ht="15.75">
      <c r="A168" s="59" t="s">
        <v>33</v>
      </c>
      <c r="B168" s="59"/>
      <c r="C168" s="59"/>
      <c r="D168" s="59"/>
      <c r="E168" s="28">
        <f>E160+E161+E162+E163+E164+E165</f>
        <v>43.9</v>
      </c>
      <c r="F168" s="28">
        <f t="shared" ref="F168:L168" si="33">F160+F161+F162+F163+F164+F165</f>
        <v>28.36</v>
      </c>
      <c r="G168" s="28">
        <f t="shared" si="33"/>
        <v>96.95</v>
      </c>
      <c r="H168" s="28">
        <f t="shared" si="33"/>
        <v>810.95</v>
      </c>
      <c r="I168" s="28">
        <f t="shared" si="33"/>
        <v>110</v>
      </c>
      <c r="J168" s="28">
        <f t="shared" si="33"/>
        <v>199</v>
      </c>
      <c r="K168" s="28">
        <f t="shared" si="33"/>
        <v>76</v>
      </c>
      <c r="L168" s="28">
        <f t="shared" si="33"/>
        <v>4</v>
      </c>
    </row>
    <row r="169" spans="1:12" ht="15.75">
      <c r="A169" s="60" t="s">
        <v>21</v>
      </c>
      <c r="B169" s="60"/>
      <c r="C169" s="60"/>
      <c r="D169" s="60"/>
      <c r="E169" s="23">
        <f>E158+E168</f>
        <v>59.7</v>
      </c>
      <c r="F169" s="23">
        <f t="shared" ref="F169:L169" si="34">F158+F168</f>
        <v>46.72</v>
      </c>
      <c r="G169" s="23">
        <f t="shared" si="34"/>
        <v>177.5</v>
      </c>
      <c r="H169" s="23">
        <f t="shared" si="34"/>
        <v>1356.88</v>
      </c>
      <c r="I169" s="23">
        <f t="shared" si="34"/>
        <v>540</v>
      </c>
      <c r="J169" s="23">
        <f t="shared" si="34"/>
        <v>370</v>
      </c>
      <c r="K169" s="23">
        <f t="shared" si="34"/>
        <v>114</v>
      </c>
      <c r="L169" s="23">
        <f t="shared" si="34"/>
        <v>4</v>
      </c>
    </row>
    <row r="170" spans="1:12" ht="15.75">
      <c r="A170" s="12" t="s">
        <v>35</v>
      </c>
      <c r="B170" s="10"/>
      <c r="C170" s="10"/>
      <c r="D170" s="10"/>
      <c r="E170" s="13" t="s">
        <v>1</v>
      </c>
      <c r="F170" s="56" t="s">
        <v>25</v>
      </c>
      <c r="G170" s="56"/>
      <c r="H170" s="56"/>
      <c r="I170" s="74"/>
      <c r="J170" s="74"/>
      <c r="K170" s="74"/>
      <c r="L170" s="74"/>
    </row>
    <row r="171" spans="1:12" ht="15.75">
      <c r="A171" s="2"/>
      <c r="B171" s="10"/>
      <c r="C171" s="10"/>
      <c r="D171" s="75" t="s">
        <v>3</v>
      </c>
      <c r="E171" s="75"/>
      <c r="F171" s="14" t="s">
        <v>30</v>
      </c>
      <c r="G171" s="2"/>
      <c r="H171" s="2"/>
      <c r="I171" s="76" t="s">
        <v>134</v>
      </c>
      <c r="J171" s="77"/>
      <c r="K171" s="77"/>
      <c r="L171" s="77"/>
    </row>
    <row r="172" spans="1:12" ht="39.75" customHeight="1">
      <c r="A172" s="62" t="s">
        <v>5</v>
      </c>
      <c r="B172" s="62" t="s">
        <v>6</v>
      </c>
      <c r="C172" s="62"/>
      <c r="D172" s="62" t="s">
        <v>7</v>
      </c>
      <c r="E172" s="66" t="s">
        <v>8</v>
      </c>
      <c r="F172" s="66"/>
      <c r="G172" s="66"/>
      <c r="H172" s="62" t="s">
        <v>9</v>
      </c>
      <c r="I172" s="66" t="s">
        <v>10</v>
      </c>
      <c r="J172" s="66"/>
      <c r="K172" s="66"/>
      <c r="L172" s="66"/>
    </row>
    <row r="173" spans="1:12" ht="15">
      <c r="A173" s="63"/>
      <c r="B173" s="64"/>
      <c r="C173" s="65"/>
      <c r="D173" s="63"/>
      <c r="E173" s="15" t="s">
        <v>11</v>
      </c>
      <c r="F173" s="15" t="s">
        <v>12</v>
      </c>
      <c r="G173" s="15" t="s">
        <v>13</v>
      </c>
      <c r="H173" s="63"/>
      <c r="I173" s="15" t="s">
        <v>14</v>
      </c>
      <c r="J173" s="15" t="s">
        <v>15</v>
      </c>
      <c r="K173" s="15" t="s">
        <v>16</v>
      </c>
      <c r="L173" s="15" t="s">
        <v>17</v>
      </c>
    </row>
    <row r="174" spans="1:12" ht="15">
      <c r="A174" s="16">
        <v>1</v>
      </c>
      <c r="B174" s="68">
        <v>2</v>
      </c>
      <c r="C174" s="68"/>
      <c r="D174" s="16">
        <v>3</v>
      </c>
      <c r="E174" s="16">
        <v>4</v>
      </c>
      <c r="F174" s="16">
        <v>5</v>
      </c>
      <c r="G174" s="16">
        <v>6</v>
      </c>
      <c r="H174" s="16">
        <v>7</v>
      </c>
      <c r="I174" s="16">
        <v>12</v>
      </c>
      <c r="J174" s="16">
        <v>13</v>
      </c>
      <c r="K174" s="16">
        <v>14</v>
      </c>
      <c r="L174" s="16">
        <v>15</v>
      </c>
    </row>
    <row r="175" spans="1:12" ht="15.75">
      <c r="A175" s="71" t="s">
        <v>18</v>
      </c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</row>
    <row r="176" spans="1:12" ht="18.75" customHeight="1">
      <c r="A176" s="34" t="s">
        <v>94</v>
      </c>
      <c r="B176" s="72" t="s">
        <v>97</v>
      </c>
      <c r="C176" s="72"/>
      <c r="D176" s="35">
        <v>255</v>
      </c>
      <c r="E176" s="34">
        <v>13</v>
      </c>
      <c r="F176" s="34">
        <v>11</v>
      </c>
      <c r="G176" s="34">
        <v>89</v>
      </c>
      <c r="H176" s="34">
        <f>(E176*4)+(F176*9)+(G176*3.8)</f>
        <v>489.2</v>
      </c>
      <c r="I176" s="17">
        <v>132</v>
      </c>
      <c r="J176" s="17">
        <v>172</v>
      </c>
      <c r="K176" s="17">
        <v>27</v>
      </c>
      <c r="L176" s="17">
        <v>1</v>
      </c>
    </row>
    <row r="177" spans="1:15" ht="19.5" customHeight="1">
      <c r="A177" s="7" t="s">
        <v>98</v>
      </c>
      <c r="B177" s="58" t="s">
        <v>99</v>
      </c>
      <c r="C177" s="58"/>
      <c r="D177" s="3">
        <v>30</v>
      </c>
      <c r="E177" s="17">
        <v>1</v>
      </c>
      <c r="F177" s="17">
        <v>2</v>
      </c>
      <c r="G177" s="17">
        <v>8</v>
      </c>
      <c r="H177" s="34">
        <f>(E177*4)+(F177*9)+(G177*3.8)</f>
        <v>52.4</v>
      </c>
      <c r="I177" s="17">
        <v>11</v>
      </c>
      <c r="J177" s="17">
        <v>37</v>
      </c>
      <c r="K177" s="17">
        <v>14.5</v>
      </c>
      <c r="L177" s="17">
        <v>0.69</v>
      </c>
    </row>
    <row r="178" spans="1:15" ht="15" customHeight="1">
      <c r="A178" s="4" t="s">
        <v>41</v>
      </c>
      <c r="B178" s="58" t="s">
        <v>42</v>
      </c>
      <c r="C178" s="58"/>
      <c r="D178" s="5">
        <v>215</v>
      </c>
      <c r="E178" s="6">
        <v>0.1</v>
      </c>
      <c r="F178" s="6">
        <v>0</v>
      </c>
      <c r="G178" s="6">
        <v>15</v>
      </c>
      <c r="H178" s="6">
        <f>(E178*7)+(F178*9)+(G178*3.8)</f>
        <v>57.7</v>
      </c>
      <c r="I178" s="17">
        <v>11</v>
      </c>
      <c r="J178" s="17">
        <v>37</v>
      </c>
      <c r="K178" s="17">
        <v>14.5</v>
      </c>
      <c r="L178" s="17">
        <v>0.69</v>
      </c>
      <c r="N178" s="1" t="s">
        <v>108</v>
      </c>
      <c r="O178" s="1" t="e">
        <f>#REF!</f>
        <v>#REF!</v>
      </c>
    </row>
    <row r="179" spans="1:15" ht="15.75">
      <c r="A179" s="3"/>
      <c r="B179" s="58"/>
      <c r="C179" s="58"/>
      <c r="D179" s="36">
        <f>SUM(D176:D178)</f>
        <v>500</v>
      </c>
      <c r="E179" s="17"/>
      <c r="F179" s="17"/>
      <c r="G179" s="17"/>
      <c r="H179" s="17"/>
      <c r="I179" s="17"/>
      <c r="J179" s="17"/>
      <c r="K179" s="17"/>
      <c r="L179" s="17"/>
      <c r="M179" s="45"/>
      <c r="N179" s="1" t="s">
        <v>109</v>
      </c>
      <c r="O179" s="1">
        <f>D188</f>
        <v>1145</v>
      </c>
    </row>
    <row r="180" spans="1:15" ht="15" customHeight="1">
      <c r="A180" s="57" t="s">
        <v>20</v>
      </c>
      <c r="B180" s="57"/>
      <c r="C180" s="57"/>
      <c r="D180" s="57"/>
      <c r="E180" s="23">
        <f t="shared" ref="E180:L180" si="35">SUM(E176:E179)</f>
        <v>14.1</v>
      </c>
      <c r="F180" s="23">
        <f t="shared" si="35"/>
        <v>13</v>
      </c>
      <c r="G180" s="23">
        <f t="shared" si="35"/>
        <v>112</v>
      </c>
      <c r="H180" s="23">
        <f t="shared" si="35"/>
        <v>599.30000000000007</v>
      </c>
      <c r="I180" s="23">
        <f t="shared" si="35"/>
        <v>154</v>
      </c>
      <c r="J180" s="23">
        <f t="shared" si="35"/>
        <v>246</v>
      </c>
      <c r="K180" s="23">
        <f t="shared" si="35"/>
        <v>56</v>
      </c>
      <c r="L180" s="23">
        <f t="shared" si="35"/>
        <v>2.38</v>
      </c>
      <c r="N180" s="1" t="s">
        <v>106</v>
      </c>
      <c r="O180" s="45">
        <f>H190</f>
        <v>1224.77</v>
      </c>
    </row>
    <row r="181" spans="1:15" ht="15" customHeight="1">
      <c r="A181" s="67" t="s">
        <v>32</v>
      </c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</row>
    <row r="182" spans="1:15" ht="15" customHeight="1">
      <c r="A182" s="4" t="s">
        <v>113</v>
      </c>
      <c r="B182" s="69" t="s">
        <v>114</v>
      </c>
      <c r="C182" s="70"/>
      <c r="D182" s="5">
        <v>225</v>
      </c>
      <c r="E182" s="6">
        <v>4</v>
      </c>
      <c r="F182" s="6">
        <v>4</v>
      </c>
      <c r="G182" s="6">
        <v>19</v>
      </c>
      <c r="H182" s="6">
        <f>(G182*3.8)+(F182*9)+(E182*4)</f>
        <v>124.2</v>
      </c>
      <c r="I182" s="6">
        <v>17</v>
      </c>
      <c r="J182" s="6">
        <v>52</v>
      </c>
      <c r="K182" s="6">
        <v>21</v>
      </c>
      <c r="L182" s="6">
        <v>1</v>
      </c>
    </row>
    <row r="183" spans="1:15" ht="15" customHeight="1">
      <c r="A183" s="4" t="s">
        <v>90</v>
      </c>
      <c r="B183" s="61" t="s">
        <v>60</v>
      </c>
      <c r="C183" s="61"/>
      <c r="D183" s="5">
        <v>120</v>
      </c>
      <c r="E183" s="6">
        <v>13</v>
      </c>
      <c r="F183" s="6">
        <v>16</v>
      </c>
      <c r="G183" s="6">
        <v>24</v>
      </c>
      <c r="H183" s="6">
        <f t="shared" ref="H183:H184" si="36">(G183*3.8)+(F183*9)+(E183*4)</f>
        <v>287.2</v>
      </c>
      <c r="I183" s="6">
        <v>31</v>
      </c>
      <c r="J183" s="6">
        <v>191</v>
      </c>
      <c r="K183" s="6">
        <v>47</v>
      </c>
      <c r="L183" s="6">
        <v>3</v>
      </c>
    </row>
    <row r="184" spans="1:15" ht="15" customHeight="1">
      <c r="A184" s="4" t="s">
        <v>86</v>
      </c>
      <c r="B184" s="61" t="s">
        <v>104</v>
      </c>
      <c r="C184" s="61"/>
      <c r="D184" s="5">
        <v>20</v>
      </c>
      <c r="E184" s="6">
        <v>4</v>
      </c>
      <c r="F184" s="6">
        <v>0</v>
      </c>
      <c r="G184" s="6">
        <v>0.8</v>
      </c>
      <c r="H184" s="6">
        <f t="shared" si="36"/>
        <v>19.04</v>
      </c>
      <c r="I184" s="6">
        <v>3</v>
      </c>
      <c r="J184" s="6">
        <v>3</v>
      </c>
      <c r="K184" s="6">
        <v>2</v>
      </c>
      <c r="L184" s="6">
        <v>0</v>
      </c>
    </row>
    <row r="185" spans="1:15" ht="15">
      <c r="A185" s="4" t="s">
        <v>41</v>
      </c>
      <c r="B185" s="58" t="s">
        <v>42</v>
      </c>
      <c r="C185" s="58"/>
      <c r="D185" s="5">
        <v>235</v>
      </c>
      <c r="E185" s="6">
        <v>0.1</v>
      </c>
      <c r="F185" s="6">
        <v>0</v>
      </c>
      <c r="G185" s="6">
        <v>15</v>
      </c>
      <c r="H185" s="6">
        <f>(E185*7)+(F185*9)+(G185*3.8)</f>
        <v>57.7</v>
      </c>
      <c r="I185" s="6">
        <v>5</v>
      </c>
      <c r="J185" s="6">
        <v>8</v>
      </c>
      <c r="K185" s="6">
        <v>4</v>
      </c>
      <c r="L185" s="6">
        <v>1</v>
      </c>
    </row>
    <row r="186" spans="1:15" ht="15">
      <c r="A186" s="7" t="s">
        <v>63</v>
      </c>
      <c r="B186" s="58" t="s">
        <v>40</v>
      </c>
      <c r="C186" s="58"/>
      <c r="D186" s="3">
        <v>45</v>
      </c>
      <c r="E186" s="17">
        <v>3.8</v>
      </c>
      <c r="F186" s="17">
        <v>2.36</v>
      </c>
      <c r="G186" s="17">
        <v>23.55</v>
      </c>
      <c r="H186" s="17">
        <f>(E186*7)+(F186*9)+(G186*3.8)</f>
        <v>137.32999999999998</v>
      </c>
      <c r="I186" s="6">
        <v>7</v>
      </c>
      <c r="J186" s="6">
        <v>40</v>
      </c>
      <c r="K186" s="6">
        <v>11</v>
      </c>
      <c r="L186" s="6">
        <v>1</v>
      </c>
    </row>
    <row r="187" spans="1:15" ht="15.75">
      <c r="A187" s="4"/>
      <c r="B187" s="8"/>
      <c r="C187" s="8"/>
      <c r="D187" s="41">
        <f>SUM(D182:D186)</f>
        <v>645</v>
      </c>
      <c r="E187" s="6"/>
      <c r="F187" s="6"/>
      <c r="G187" s="6"/>
      <c r="H187" s="6"/>
      <c r="I187" s="6"/>
      <c r="J187" s="6"/>
      <c r="K187" s="6"/>
      <c r="L187" s="6"/>
    </row>
    <row r="188" spans="1:15" ht="15.75">
      <c r="A188" s="4"/>
      <c r="B188" s="8"/>
      <c r="C188" s="8"/>
      <c r="D188" s="41">
        <f>D179+D187</f>
        <v>1145</v>
      </c>
      <c r="E188" s="6"/>
      <c r="F188" s="6"/>
      <c r="G188" s="6"/>
      <c r="H188" s="6"/>
      <c r="I188" s="6"/>
      <c r="J188" s="6"/>
      <c r="K188" s="6"/>
      <c r="L188" s="6"/>
    </row>
    <row r="189" spans="1:15" ht="15.75">
      <c r="A189" s="59" t="s">
        <v>33</v>
      </c>
      <c r="B189" s="59"/>
      <c r="C189" s="59"/>
      <c r="D189" s="59"/>
      <c r="E189" s="28">
        <f>E182+E183+E184+E185+E186</f>
        <v>24.900000000000002</v>
      </c>
      <c r="F189" s="28">
        <f t="shared" ref="F189:L189" si="37">F182+F183+F184+F185+F186</f>
        <v>22.36</v>
      </c>
      <c r="G189" s="28">
        <f t="shared" si="37"/>
        <v>82.35</v>
      </c>
      <c r="H189" s="28">
        <f t="shared" si="37"/>
        <v>625.47</v>
      </c>
      <c r="I189" s="28">
        <f t="shared" si="37"/>
        <v>63</v>
      </c>
      <c r="J189" s="28">
        <f t="shared" si="37"/>
        <v>294</v>
      </c>
      <c r="K189" s="28">
        <f t="shared" si="37"/>
        <v>85</v>
      </c>
      <c r="L189" s="28">
        <f t="shared" si="37"/>
        <v>6</v>
      </c>
    </row>
    <row r="190" spans="1:15" ht="15.75">
      <c r="A190" s="60" t="s">
        <v>21</v>
      </c>
      <c r="B190" s="60"/>
      <c r="C190" s="60"/>
      <c r="D190" s="60"/>
      <c r="E190" s="23">
        <f>E180+E189</f>
        <v>39</v>
      </c>
      <c r="F190" s="23">
        <f t="shared" ref="F190:L190" si="38">F180+F189</f>
        <v>35.36</v>
      </c>
      <c r="G190" s="23">
        <f t="shared" si="38"/>
        <v>194.35</v>
      </c>
      <c r="H190" s="23">
        <f t="shared" si="38"/>
        <v>1224.77</v>
      </c>
      <c r="I190" s="23">
        <f t="shared" si="38"/>
        <v>217</v>
      </c>
      <c r="J190" s="23">
        <f t="shared" si="38"/>
        <v>540</v>
      </c>
      <c r="K190" s="23">
        <f t="shared" si="38"/>
        <v>141</v>
      </c>
      <c r="L190" s="23">
        <f t="shared" si="38"/>
        <v>8.379999999999999</v>
      </c>
    </row>
    <row r="191" spans="1:15" ht="15.75">
      <c r="A191" s="73" t="s">
        <v>31</v>
      </c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</row>
    <row r="192" spans="1:15" ht="15.75">
      <c r="A192" s="12" t="s">
        <v>35</v>
      </c>
      <c r="B192" s="10"/>
      <c r="C192" s="10"/>
      <c r="D192" s="10"/>
      <c r="E192" s="13" t="s">
        <v>1</v>
      </c>
      <c r="F192" s="56" t="s">
        <v>26</v>
      </c>
      <c r="G192" s="56"/>
      <c r="H192" s="56"/>
      <c r="I192" s="74"/>
      <c r="J192" s="74"/>
      <c r="K192" s="74"/>
      <c r="L192" s="74"/>
    </row>
    <row r="193" spans="1:15" ht="30.75" customHeight="1">
      <c r="A193" s="2"/>
      <c r="B193" s="10"/>
      <c r="C193" s="10"/>
      <c r="D193" s="75" t="s">
        <v>3</v>
      </c>
      <c r="E193" s="75"/>
      <c r="F193" s="14" t="s">
        <v>30</v>
      </c>
      <c r="G193" s="2"/>
      <c r="H193" s="2"/>
      <c r="I193" s="76" t="s">
        <v>134</v>
      </c>
      <c r="J193" s="77"/>
      <c r="K193" s="77"/>
      <c r="L193" s="77"/>
    </row>
    <row r="194" spans="1:15" ht="15">
      <c r="A194" s="62" t="s">
        <v>5</v>
      </c>
      <c r="B194" s="62" t="s">
        <v>6</v>
      </c>
      <c r="C194" s="62"/>
      <c r="D194" s="62" t="s">
        <v>7</v>
      </c>
      <c r="E194" s="66" t="s">
        <v>8</v>
      </c>
      <c r="F194" s="66"/>
      <c r="G194" s="66"/>
      <c r="H194" s="62" t="s">
        <v>9</v>
      </c>
      <c r="I194" s="66" t="s">
        <v>10</v>
      </c>
      <c r="J194" s="66"/>
      <c r="K194" s="66"/>
      <c r="L194" s="66"/>
    </row>
    <row r="195" spans="1:15" ht="15">
      <c r="A195" s="63"/>
      <c r="B195" s="64"/>
      <c r="C195" s="65"/>
      <c r="D195" s="63"/>
      <c r="E195" s="15" t="s">
        <v>11</v>
      </c>
      <c r="F195" s="15" t="s">
        <v>12</v>
      </c>
      <c r="G195" s="15" t="s">
        <v>13</v>
      </c>
      <c r="H195" s="63"/>
      <c r="I195" s="15" t="s">
        <v>14</v>
      </c>
      <c r="J195" s="15" t="s">
        <v>15</v>
      </c>
      <c r="K195" s="15" t="s">
        <v>16</v>
      </c>
      <c r="L195" s="15" t="s">
        <v>17</v>
      </c>
    </row>
    <row r="196" spans="1:15" ht="15">
      <c r="A196" s="16">
        <v>1</v>
      </c>
      <c r="B196" s="68">
        <v>2</v>
      </c>
      <c r="C196" s="68"/>
      <c r="D196" s="16">
        <v>3</v>
      </c>
      <c r="E196" s="16">
        <v>4</v>
      </c>
      <c r="F196" s="16">
        <v>5</v>
      </c>
      <c r="G196" s="16">
        <v>6</v>
      </c>
      <c r="H196" s="16">
        <v>7</v>
      </c>
      <c r="I196" s="16">
        <v>12</v>
      </c>
      <c r="J196" s="16">
        <v>13</v>
      </c>
      <c r="K196" s="16">
        <v>14</v>
      </c>
      <c r="L196" s="16">
        <v>15</v>
      </c>
    </row>
    <row r="197" spans="1:15" ht="15" customHeight="1">
      <c r="A197" s="71" t="s">
        <v>18</v>
      </c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</row>
    <row r="198" spans="1:15" ht="15" customHeight="1">
      <c r="A198" s="3" t="s">
        <v>36</v>
      </c>
      <c r="B198" s="58" t="s">
        <v>37</v>
      </c>
      <c r="C198" s="58"/>
      <c r="D198" s="3">
        <v>60</v>
      </c>
      <c r="E198" s="17">
        <v>7</v>
      </c>
      <c r="F198" s="17">
        <v>14</v>
      </c>
      <c r="G198" s="17">
        <v>0.2</v>
      </c>
      <c r="H198" s="17">
        <f>(E198*7)+(F198*9)+(G198*3.8)</f>
        <v>175.76</v>
      </c>
      <c r="I198" s="17">
        <v>31</v>
      </c>
      <c r="J198" s="17">
        <v>97</v>
      </c>
      <c r="K198" s="17">
        <v>13</v>
      </c>
      <c r="L198" s="17">
        <v>1</v>
      </c>
    </row>
    <row r="199" spans="1:15" ht="15" customHeight="1">
      <c r="A199" s="3" t="s">
        <v>75</v>
      </c>
      <c r="B199" s="58" t="s">
        <v>51</v>
      </c>
      <c r="C199" s="58"/>
      <c r="D199" s="3">
        <v>60</v>
      </c>
      <c r="E199" s="17">
        <v>2</v>
      </c>
      <c r="F199" s="17">
        <v>3</v>
      </c>
      <c r="G199" s="17">
        <v>9</v>
      </c>
      <c r="H199" s="17">
        <f>(E199*4)+(F199*9)+(G199*3.8)</f>
        <v>69.199999999999989</v>
      </c>
      <c r="I199" s="17">
        <v>24</v>
      </c>
      <c r="J199" s="17">
        <v>38</v>
      </c>
      <c r="K199" s="17">
        <v>20</v>
      </c>
      <c r="L199" s="17">
        <v>1</v>
      </c>
    </row>
    <row r="200" spans="1:15" ht="15.75" customHeight="1">
      <c r="A200" s="3" t="s">
        <v>52</v>
      </c>
      <c r="B200" s="58" t="s">
        <v>39</v>
      </c>
      <c r="C200" s="58"/>
      <c r="D200" s="3">
        <v>150</v>
      </c>
      <c r="E200" s="17">
        <v>6</v>
      </c>
      <c r="F200" s="17">
        <v>8</v>
      </c>
      <c r="G200" s="17">
        <v>36</v>
      </c>
      <c r="H200" s="17">
        <f>(E200*4)+(F200*9)+(G200*3.8)</f>
        <v>232.79999999999998</v>
      </c>
      <c r="I200" s="17">
        <v>15</v>
      </c>
      <c r="J200" s="17">
        <v>127</v>
      </c>
      <c r="K200" s="17">
        <v>45</v>
      </c>
      <c r="L200" s="17">
        <v>1</v>
      </c>
    </row>
    <row r="201" spans="1:15" ht="15" customHeight="1">
      <c r="A201" s="7" t="s">
        <v>63</v>
      </c>
      <c r="B201" s="58" t="s">
        <v>40</v>
      </c>
      <c r="C201" s="58"/>
      <c r="D201" s="3">
        <v>40</v>
      </c>
      <c r="E201" s="17">
        <v>3.8</v>
      </c>
      <c r="F201" s="17">
        <v>2.36</v>
      </c>
      <c r="G201" s="17">
        <v>23.55</v>
      </c>
      <c r="H201" s="17">
        <f>(E201*7)+(F201*9)+(G201*3.8)</f>
        <v>137.32999999999998</v>
      </c>
      <c r="I201" s="17">
        <v>11</v>
      </c>
      <c r="J201" s="17">
        <v>37</v>
      </c>
      <c r="K201" s="17">
        <v>14.5</v>
      </c>
      <c r="L201" s="17">
        <v>0.69</v>
      </c>
      <c r="M201" s="45"/>
    </row>
    <row r="202" spans="1:15" ht="15" customHeight="1">
      <c r="A202" s="4" t="s">
        <v>41</v>
      </c>
      <c r="B202" s="58" t="s">
        <v>42</v>
      </c>
      <c r="C202" s="58"/>
      <c r="D202" s="5">
        <v>215</v>
      </c>
      <c r="E202" s="6">
        <v>0.1</v>
      </c>
      <c r="F202" s="6">
        <v>0</v>
      </c>
      <c r="G202" s="6">
        <v>15</v>
      </c>
      <c r="H202" s="6">
        <f>(E202*7)+(F202*9)+(G202*3.8)</f>
        <v>57.7</v>
      </c>
      <c r="I202" s="17">
        <v>12</v>
      </c>
      <c r="J202" s="17">
        <v>4</v>
      </c>
      <c r="K202" s="17">
        <v>4</v>
      </c>
      <c r="L202" s="17">
        <v>0</v>
      </c>
    </row>
    <row r="203" spans="1:15" ht="15" customHeight="1">
      <c r="A203" s="3"/>
      <c r="B203" s="9"/>
      <c r="C203" s="9"/>
      <c r="D203" s="20">
        <f>SUM(D198:D202)</f>
        <v>525</v>
      </c>
      <c r="E203" s="17"/>
      <c r="F203" s="17"/>
      <c r="G203" s="17"/>
      <c r="H203" s="17"/>
      <c r="I203" s="17"/>
      <c r="J203" s="17"/>
      <c r="K203" s="17"/>
      <c r="L203" s="17"/>
      <c r="N203" s="1" t="s">
        <v>108</v>
      </c>
      <c r="O203" s="1" t="e">
        <f>#REF!</f>
        <v>#REF!</v>
      </c>
    </row>
    <row r="204" spans="1:15" ht="15.75">
      <c r="A204" s="57" t="s">
        <v>20</v>
      </c>
      <c r="B204" s="57"/>
      <c r="C204" s="57"/>
      <c r="D204" s="57"/>
      <c r="E204" s="23">
        <f>SUM(E198:E202)</f>
        <v>18.900000000000002</v>
      </c>
      <c r="F204" s="23">
        <f t="shared" ref="F204:L204" si="39">SUM(F198:F202)</f>
        <v>27.36</v>
      </c>
      <c r="G204" s="23">
        <f t="shared" si="39"/>
        <v>83.75</v>
      </c>
      <c r="H204" s="23">
        <f t="shared" si="39"/>
        <v>672.79</v>
      </c>
      <c r="I204" s="23">
        <f t="shared" si="39"/>
        <v>93</v>
      </c>
      <c r="J204" s="23">
        <f t="shared" si="39"/>
        <v>303</v>
      </c>
      <c r="K204" s="23">
        <f t="shared" si="39"/>
        <v>96.5</v>
      </c>
      <c r="L204" s="23">
        <f t="shared" si="39"/>
        <v>3.69</v>
      </c>
      <c r="N204" s="1" t="s">
        <v>109</v>
      </c>
      <c r="O204" s="1">
        <f>D213</f>
        <v>1240</v>
      </c>
    </row>
    <row r="205" spans="1:15" ht="29.25" customHeight="1">
      <c r="A205" s="67" t="s">
        <v>32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N205" s="1" t="s">
        <v>106</v>
      </c>
      <c r="O205" s="45">
        <f>H215</f>
        <v>1587.22</v>
      </c>
    </row>
    <row r="206" spans="1:15" ht="15" customHeight="1">
      <c r="A206" s="4" t="s">
        <v>87</v>
      </c>
      <c r="B206" s="61" t="s">
        <v>34</v>
      </c>
      <c r="C206" s="61"/>
      <c r="D206" s="5">
        <v>225</v>
      </c>
      <c r="E206" s="6">
        <v>8</v>
      </c>
      <c r="F206" s="6">
        <v>8</v>
      </c>
      <c r="G206" s="6">
        <v>21</v>
      </c>
      <c r="H206" s="6">
        <f>(G206*3.8)+(F206*9)+(E206*4)</f>
        <v>183.8</v>
      </c>
      <c r="I206" s="6">
        <v>16</v>
      </c>
      <c r="J206" s="6">
        <v>32</v>
      </c>
      <c r="K206" s="6">
        <v>8</v>
      </c>
      <c r="L206" s="6"/>
    </row>
    <row r="207" spans="1:15" ht="15" customHeight="1">
      <c r="A207" s="4" t="s">
        <v>131</v>
      </c>
      <c r="B207" s="61" t="s">
        <v>132</v>
      </c>
      <c r="C207" s="61"/>
      <c r="D207" s="5">
        <v>60</v>
      </c>
      <c r="E207" s="6">
        <v>15</v>
      </c>
      <c r="F207" s="6">
        <v>14</v>
      </c>
      <c r="G207" s="6">
        <v>14</v>
      </c>
      <c r="H207" s="6">
        <f t="shared" ref="H207:H209" si="40">(G207*3.8)+(F207*9)+(E207*4)</f>
        <v>239.2</v>
      </c>
      <c r="I207" s="6">
        <v>17</v>
      </c>
      <c r="J207" s="6">
        <v>13</v>
      </c>
      <c r="K207" s="6">
        <v>19</v>
      </c>
      <c r="L207" s="6">
        <v>1</v>
      </c>
    </row>
    <row r="208" spans="1:15" ht="15" customHeight="1">
      <c r="A208" s="4" t="s">
        <v>91</v>
      </c>
      <c r="B208" s="61" t="s">
        <v>59</v>
      </c>
      <c r="C208" s="61"/>
      <c r="D208" s="5">
        <v>120</v>
      </c>
      <c r="E208" s="6">
        <v>10</v>
      </c>
      <c r="F208" s="6">
        <v>10</v>
      </c>
      <c r="G208" s="6">
        <v>35</v>
      </c>
      <c r="H208" s="6">
        <f t="shared" si="40"/>
        <v>263</v>
      </c>
      <c r="I208" s="6">
        <v>7.2</v>
      </c>
      <c r="J208" s="6">
        <v>66</v>
      </c>
      <c r="K208" s="6">
        <v>21.6</v>
      </c>
      <c r="L208" s="6">
        <v>0</v>
      </c>
    </row>
    <row r="209" spans="1:15" ht="15" customHeight="1">
      <c r="A209" s="4" t="s">
        <v>71</v>
      </c>
      <c r="B209" s="61" t="s">
        <v>47</v>
      </c>
      <c r="C209" s="61"/>
      <c r="D209" s="5">
        <v>30</v>
      </c>
      <c r="E209" s="17">
        <v>1</v>
      </c>
      <c r="F209" s="17">
        <v>2</v>
      </c>
      <c r="G209" s="17">
        <v>3</v>
      </c>
      <c r="H209" s="6">
        <f t="shared" si="40"/>
        <v>33.4</v>
      </c>
      <c r="I209" s="6">
        <v>4</v>
      </c>
      <c r="J209" s="6">
        <v>13</v>
      </c>
      <c r="K209" s="6">
        <v>4</v>
      </c>
      <c r="L209" s="6">
        <v>0</v>
      </c>
    </row>
    <row r="210" spans="1:15" ht="15">
      <c r="A210" s="4" t="s">
        <v>41</v>
      </c>
      <c r="B210" s="58" t="s">
        <v>42</v>
      </c>
      <c r="C210" s="58"/>
      <c r="D210" s="5">
        <v>235</v>
      </c>
      <c r="E210" s="6">
        <v>0.1</v>
      </c>
      <c r="F210" s="6">
        <v>0</v>
      </c>
      <c r="G210" s="6">
        <v>15</v>
      </c>
      <c r="H210" s="6">
        <f>(E210*7)+(F210*9)+(G210*3.8)</f>
        <v>57.7</v>
      </c>
      <c r="I210" s="6">
        <v>12</v>
      </c>
      <c r="J210" s="6">
        <v>4</v>
      </c>
      <c r="K210" s="6">
        <v>4</v>
      </c>
      <c r="L210" s="6">
        <v>0</v>
      </c>
    </row>
    <row r="211" spans="1:15" ht="15">
      <c r="A211" s="7" t="s">
        <v>63</v>
      </c>
      <c r="B211" s="58" t="s">
        <v>40</v>
      </c>
      <c r="C211" s="58"/>
      <c r="D211" s="3">
        <v>45</v>
      </c>
      <c r="E211" s="17">
        <v>3.8</v>
      </c>
      <c r="F211" s="17">
        <v>2.36</v>
      </c>
      <c r="G211" s="17">
        <v>23.55</v>
      </c>
      <c r="H211" s="17">
        <f>(E211*7)+(F211*9)+(G211*3.8)</f>
        <v>137.32999999999998</v>
      </c>
      <c r="I211" s="6">
        <v>7</v>
      </c>
      <c r="J211" s="6">
        <v>40</v>
      </c>
      <c r="K211" s="6">
        <v>11</v>
      </c>
      <c r="L211" s="6">
        <v>1</v>
      </c>
    </row>
    <row r="212" spans="1:15" ht="15.75">
      <c r="A212" s="4"/>
      <c r="B212" s="8"/>
      <c r="C212" s="8"/>
      <c r="D212" s="41">
        <f>SUM(D206:D211)</f>
        <v>715</v>
      </c>
      <c r="E212" s="6"/>
      <c r="F212" s="6"/>
      <c r="G212" s="6"/>
      <c r="H212" s="6"/>
      <c r="I212" s="6"/>
      <c r="J212" s="6"/>
      <c r="K212" s="6"/>
      <c r="L212" s="6"/>
    </row>
    <row r="213" spans="1:15" ht="15.75">
      <c r="A213" s="4"/>
      <c r="B213" s="8"/>
      <c r="C213" s="8"/>
      <c r="D213" s="41">
        <f>D203+D212</f>
        <v>1240</v>
      </c>
      <c r="E213" s="6"/>
      <c r="F213" s="6"/>
      <c r="G213" s="6"/>
      <c r="H213" s="6"/>
      <c r="I213" s="6"/>
      <c r="J213" s="6"/>
      <c r="K213" s="6"/>
      <c r="L213" s="6"/>
    </row>
    <row r="214" spans="1:15" ht="15.75">
      <c r="A214" s="59" t="s">
        <v>33</v>
      </c>
      <c r="B214" s="59"/>
      <c r="C214" s="59"/>
      <c r="D214" s="59"/>
      <c r="E214" s="28">
        <f>E206+E207+E208+E209+E210+E211</f>
        <v>37.9</v>
      </c>
      <c r="F214" s="28">
        <f t="shared" ref="F214:L214" si="41">F206+F207+F208+F209+F210+F211</f>
        <v>36.36</v>
      </c>
      <c r="G214" s="28">
        <f t="shared" si="41"/>
        <v>111.55</v>
      </c>
      <c r="H214" s="28">
        <f t="shared" si="41"/>
        <v>914.43000000000006</v>
      </c>
      <c r="I214" s="28">
        <f t="shared" si="41"/>
        <v>63.2</v>
      </c>
      <c r="J214" s="28">
        <f t="shared" si="41"/>
        <v>168</v>
      </c>
      <c r="K214" s="28">
        <f t="shared" si="41"/>
        <v>67.599999999999994</v>
      </c>
      <c r="L214" s="28">
        <f t="shared" si="41"/>
        <v>2</v>
      </c>
    </row>
    <row r="215" spans="1:15" ht="15.75">
      <c r="A215" s="60" t="s">
        <v>21</v>
      </c>
      <c r="B215" s="60"/>
      <c r="C215" s="60"/>
      <c r="D215" s="60"/>
      <c r="E215" s="23">
        <f>E204+E214</f>
        <v>56.8</v>
      </c>
      <c r="F215" s="23">
        <f t="shared" ref="F215:L215" si="42">F204+F214</f>
        <v>63.72</v>
      </c>
      <c r="G215" s="23">
        <f t="shared" si="42"/>
        <v>195.3</v>
      </c>
      <c r="H215" s="23">
        <f t="shared" si="42"/>
        <v>1587.22</v>
      </c>
      <c r="I215" s="23">
        <f t="shared" si="42"/>
        <v>156.19999999999999</v>
      </c>
      <c r="J215" s="23">
        <f t="shared" si="42"/>
        <v>471</v>
      </c>
      <c r="K215" s="23">
        <f t="shared" si="42"/>
        <v>164.1</v>
      </c>
      <c r="L215" s="23">
        <f t="shared" si="42"/>
        <v>5.6899999999999995</v>
      </c>
    </row>
    <row r="216" spans="1:15" ht="15.75">
      <c r="A216" s="12" t="s">
        <v>35</v>
      </c>
      <c r="B216" s="10"/>
      <c r="C216" s="10"/>
      <c r="D216" s="10"/>
      <c r="E216" s="13" t="s">
        <v>1</v>
      </c>
      <c r="F216" s="56" t="s">
        <v>28</v>
      </c>
      <c r="G216" s="56"/>
      <c r="H216" s="56"/>
      <c r="I216" s="74"/>
      <c r="J216" s="74"/>
      <c r="K216" s="74"/>
      <c r="L216" s="74"/>
    </row>
    <row r="217" spans="1:15" ht="15" customHeight="1">
      <c r="A217" s="2"/>
      <c r="B217" s="10"/>
      <c r="C217" s="10"/>
      <c r="D217" s="75" t="s">
        <v>3</v>
      </c>
      <c r="E217" s="75"/>
      <c r="F217" s="14" t="s">
        <v>30</v>
      </c>
      <c r="G217" s="2"/>
      <c r="H217" s="2"/>
      <c r="I217" s="76" t="s">
        <v>134</v>
      </c>
      <c r="J217" s="77"/>
      <c r="K217" s="77"/>
      <c r="L217" s="77"/>
    </row>
    <row r="218" spans="1:15" ht="27.75" customHeight="1">
      <c r="A218" s="62" t="s">
        <v>5</v>
      </c>
      <c r="B218" s="62" t="s">
        <v>6</v>
      </c>
      <c r="C218" s="62"/>
      <c r="D218" s="62" t="s">
        <v>7</v>
      </c>
      <c r="E218" s="66" t="s">
        <v>8</v>
      </c>
      <c r="F218" s="66"/>
      <c r="G218" s="66"/>
      <c r="H218" s="62" t="s">
        <v>9</v>
      </c>
      <c r="I218" s="66" t="s">
        <v>10</v>
      </c>
      <c r="J218" s="66"/>
      <c r="K218" s="66"/>
      <c r="L218" s="66"/>
    </row>
    <row r="219" spans="1:15" ht="15" customHeight="1">
      <c r="A219" s="63"/>
      <c r="B219" s="64"/>
      <c r="C219" s="65"/>
      <c r="D219" s="63"/>
      <c r="E219" s="15" t="s">
        <v>11</v>
      </c>
      <c r="F219" s="15" t="s">
        <v>12</v>
      </c>
      <c r="G219" s="15" t="s">
        <v>13</v>
      </c>
      <c r="H219" s="63"/>
      <c r="I219" s="15" t="s">
        <v>14</v>
      </c>
      <c r="J219" s="15" t="s">
        <v>15</v>
      </c>
      <c r="K219" s="15" t="s">
        <v>16</v>
      </c>
      <c r="L219" s="15" t="s">
        <v>17</v>
      </c>
    </row>
    <row r="220" spans="1:15" ht="15">
      <c r="A220" s="16">
        <v>1</v>
      </c>
      <c r="B220" s="68">
        <v>2</v>
      </c>
      <c r="C220" s="68"/>
      <c r="D220" s="16">
        <v>3</v>
      </c>
      <c r="E220" s="16">
        <v>4</v>
      </c>
      <c r="F220" s="16">
        <v>5</v>
      </c>
      <c r="G220" s="16">
        <v>6</v>
      </c>
      <c r="H220" s="16">
        <v>7</v>
      </c>
      <c r="I220" s="16">
        <v>12</v>
      </c>
      <c r="J220" s="16">
        <v>0</v>
      </c>
      <c r="K220" s="16">
        <v>14</v>
      </c>
      <c r="L220" s="16">
        <v>15</v>
      </c>
    </row>
    <row r="221" spans="1:15" ht="15" customHeight="1">
      <c r="A221" s="71" t="s">
        <v>18</v>
      </c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</row>
    <row r="222" spans="1:15" ht="15" customHeight="1">
      <c r="A222" s="7" t="s">
        <v>64</v>
      </c>
      <c r="B222" s="58" t="s">
        <v>76</v>
      </c>
      <c r="C222" s="58"/>
      <c r="D222" s="3">
        <v>20</v>
      </c>
      <c r="E222" s="17">
        <v>5</v>
      </c>
      <c r="F222" s="17">
        <v>5</v>
      </c>
      <c r="G222" s="17">
        <v>0</v>
      </c>
      <c r="H222" s="17">
        <f>(E222*4)+(F222*9)+(G222*3.8)</f>
        <v>65</v>
      </c>
      <c r="I222" s="17">
        <v>200</v>
      </c>
      <c r="J222" s="17">
        <v>0</v>
      </c>
      <c r="K222" s="17">
        <v>9</v>
      </c>
      <c r="L222" s="17">
        <v>0</v>
      </c>
    </row>
    <row r="223" spans="1:15" ht="15" customHeight="1">
      <c r="A223" s="17" t="s">
        <v>53</v>
      </c>
      <c r="B223" s="58" t="s">
        <v>77</v>
      </c>
      <c r="C223" s="58"/>
      <c r="D223" s="3">
        <v>50</v>
      </c>
      <c r="E223" s="17">
        <v>8</v>
      </c>
      <c r="F223" s="17">
        <v>7</v>
      </c>
      <c r="G223" s="17">
        <v>8</v>
      </c>
      <c r="H223" s="17">
        <f>(E223*4)+(F223*9)+(G223*3.8)</f>
        <v>125.4</v>
      </c>
      <c r="I223" s="17">
        <v>20</v>
      </c>
      <c r="J223" s="17">
        <v>28</v>
      </c>
      <c r="K223" s="17">
        <v>8</v>
      </c>
      <c r="L223" s="17">
        <v>1</v>
      </c>
    </row>
    <row r="224" spans="1:15" ht="18.75" customHeight="1">
      <c r="A224" s="3" t="s">
        <v>78</v>
      </c>
      <c r="B224" s="58" t="s">
        <v>130</v>
      </c>
      <c r="C224" s="58"/>
      <c r="D224" s="3">
        <v>175</v>
      </c>
      <c r="E224" s="6">
        <v>9</v>
      </c>
      <c r="F224" s="6">
        <v>12</v>
      </c>
      <c r="G224" s="6">
        <v>33</v>
      </c>
      <c r="H224" s="6">
        <f t="shared" ref="H224" si="43">(G224*3.8)+(F224*9)+(E224*4)</f>
        <v>269.39999999999998</v>
      </c>
      <c r="I224" s="17">
        <v>41</v>
      </c>
      <c r="J224" s="17">
        <v>96</v>
      </c>
      <c r="K224" s="17">
        <v>33</v>
      </c>
      <c r="L224" s="17">
        <v>1</v>
      </c>
      <c r="N224" s="1" t="s">
        <v>108</v>
      </c>
      <c r="O224" s="1" t="e">
        <f>#REF!</f>
        <v>#REF!</v>
      </c>
    </row>
    <row r="225" spans="1:15" ht="15" customHeight="1">
      <c r="A225" s="7" t="s">
        <v>63</v>
      </c>
      <c r="B225" s="58" t="s">
        <v>40</v>
      </c>
      <c r="C225" s="58"/>
      <c r="D225" s="3">
        <v>40</v>
      </c>
      <c r="E225" s="17">
        <v>3.8</v>
      </c>
      <c r="F225" s="17">
        <v>2.36</v>
      </c>
      <c r="G225" s="17">
        <v>23.55</v>
      </c>
      <c r="H225" s="17">
        <f>(E225*7)+(F225*9)+(G225*3.8)</f>
        <v>137.32999999999998</v>
      </c>
      <c r="I225" s="17">
        <v>11</v>
      </c>
      <c r="J225" s="17">
        <v>37</v>
      </c>
      <c r="K225" s="17">
        <v>14.5</v>
      </c>
      <c r="L225" s="17">
        <v>0.69</v>
      </c>
      <c r="M225" s="45"/>
      <c r="N225" s="1" t="s">
        <v>109</v>
      </c>
      <c r="O225" s="1">
        <f>D236</f>
        <v>1200</v>
      </c>
    </row>
    <row r="226" spans="1:15" ht="15" customHeight="1">
      <c r="A226" s="4" t="s">
        <v>41</v>
      </c>
      <c r="B226" s="58" t="s">
        <v>42</v>
      </c>
      <c r="C226" s="58"/>
      <c r="D226" s="5">
        <v>215</v>
      </c>
      <c r="E226" s="6">
        <v>0.1</v>
      </c>
      <c r="F226" s="6">
        <v>0</v>
      </c>
      <c r="G226" s="6">
        <v>15</v>
      </c>
      <c r="H226" s="6">
        <f>(E226*7)+(F226*9)+(G226*3.8)</f>
        <v>57.7</v>
      </c>
      <c r="I226" s="17">
        <v>12</v>
      </c>
      <c r="J226" s="17">
        <v>4</v>
      </c>
      <c r="K226" s="17">
        <v>4</v>
      </c>
      <c r="L226" s="17">
        <v>0</v>
      </c>
      <c r="N226" s="1" t="s">
        <v>106</v>
      </c>
      <c r="O226" s="45">
        <f>H238</f>
        <v>1599.3</v>
      </c>
    </row>
    <row r="227" spans="1:15" ht="15.75">
      <c r="A227" s="3"/>
      <c r="B227" s="9"/>
      <c r="C227" s="9"/>
      <c r="D227" s="20">
        <f>SUM(D222:D226)</f>
        <v>500</v>
      </c>
      <c r="E227" s="17"/>
      <c r="F227" s="17"/>
      <c r="G227" s="17"/>
      <c r="H227" s="17"/>
      <c r="I227" s="17"/>
      <c r="J227" s="17"/>
      <c r="K227" s="17"/>
      <c r="L227" s="17"/>
    </row>
    <row r="228" spans="1:15" ht="30" customHeight="1">
      <c r="A228" s="57" t="s">
        <v>20</v>
      </c>
      <c r="B228" s="57"/>
      <c r="C228" s="57"/>
      <c r="D228" s="57"/>
      <c r="E228" s="47">
        <f>SUM(E222:E226)</f>
        <v>25.900000000000002</v>
      </c>
      <c r="F228" s="47">
        <f t="shared" ref="F228:L228" si="44">SUM(F222:F226)</f>
        <v>26.36</v>
      </c>
      <c r="G228" s="47">
        <f t="shared" si="44"/>
        <v>79.55</v>
      </c>
      <c r="H228" s="47">
        <f t="shared" si="44"/>
        <v>654.82999999999993</v>
      </c>
      <c r="I228" s="47">
        <f t="shared" si="44"/>
        <v>284</v>
      </c>
      <c r="J228" s="47">
        <f t="shared" si="44"/>
        <v>165</v>
      </c>
      <c r="K228" s="47">
        <f t="shared" si="44"/>
        <v>68.5</v>
      </c>
      <c r="L228" s="47">
        <f t="shared" si="44"/>
        <v>2.69</v>
      </c>
    </row>
    <row r="229" spans="1:15" ht="15" customHeight="1">
      <c r="A229" s="4">
        <v>2015</v>
      </c>
      <c r="B229" s="61" t="s">
        <v>79</v>
      </c>
      <c r="C229" s="61"/>
      <c r="D229" s="48">
        <v>230</v>
      </c>
      <c r="E229" s="6">
        <v>8</v>
      </c>
      <c r="F229" s="6">
        <v>8</v>
      </c>
      <c r="G229" s="6">
        <v>26</v>
      </c>
      <c r="H229" s="6">
        <f>(G229*3.8)+(F229*9)+(E229*4)</f>
        <v>202.8</v>
      </c>
      <c r="I229" s="6">
        <v>29</v>
      </c>
      <c r="J229" s="6">
        <v>68</v>
      </c>
      <c r="K229" s="6">
        <v>24</v>
      </c>
      <c r="L229" s="6">
        <v>1</v>
      </c>
    </row>
    <row r="230" spans="1:15" ht="13.5" customHeight="1">
      <c r="A230" s="4" t="s">
        <v>92</v>
      </c>
      <c r="B230" s="61" t="s">
        <v>61</v>
      </c>
      <c r="C230" s="61"/>
      <c r="D230" s="5">
        <v>60</v>
      </c>
      <c r="E230" s="6">
        <v>14</v>
      </c>
      <c r="F230" s="6">
        <v>15</v>
      </c>
      <c r="G230" s="6">
        <v>14</v>
      </c>
      <c r="H230" s="6">
        <f t="shared" ref="H230:H232" si="45">(G230*3.8)+(F230*9)+(E230*4)</f>
        <v>244.2</v>
      </c>
      <c r="I230" s="6">
        <v>15</v>
      </c>
      <c r="J230" s="6">
        <v>106</v>
      </c>
      <c r="K230" s="6">
        <v>19</v>
      </c>
      <c r="L230" s="6">
        <v>2</v>
      </c>
    </row>
    <row r="231" spans="1:15" ht="15" customHeight="1">
      <c r="A231" s="4" t="s">
        <v>93</v>
      </c>
      <c r="B231" s="61" t="s">
        <v>129</v>
      </c>
      <c r="C231" s="61"/>
      <c r="D231" s="5">
        <v>110</v>
      </c>
      <c r="E231" s="6">
        <v>20</v>
      </c>
      <c r="F231" s="6">
        <v>15</v>
      </c>
      <c r="G231" s="6">
        <v>18</v>
      </c>
      <c r="H231" s="6">
        <f t="shared" si="45"/>
        <v>283.39999999999998</v>
      </c>
      <c r="I231" s="6">
        <v>4</v>
      </c>
      <c r="J231" s="6">
        <v>2</v>
      </c>
      <c r="K231" s="6">
        <v>0</v>
      </c>
      <c r="L231" s="6">
        <v>0</v>
      </c>
    </row>
    <row r="232" spans="1:15" ht="15" customHeight="1">
      <c r="A232" s="4" t="s">
        <v>86</v>
      </c>
      <c r="B232" s="61" t="s">
        <v>104</v>
      </c>
      <c r="C232" s="61"/>
      <c r="D232" s="5">
        <v>20</v>
      </c>
      <c r="E232" s="6">
        <v>4</v>
      </c>
      <c r="F232" s="6">
        <v>0</v>
      </c>
      <c r="G232" s="6">
        <v>0.8</v>
      </c>
      <c r="H232" s="6">
        <f t="shared" si="45"/>
        <v>19.04</v>
      </c>
      <c r="I232" s="6">
        <v>4</v>
      </c>
      <c r="J232" s="6">
        <v>4</v>
      </c>
      <c r="K232" s="6">
        <v>3</v>
      </c>
      <c r="L232" s="6">
        <v>0</v>
      </c>
    </row>
    <row r="233" spans="1:15" ht="15">
      <c r="A233" s="4" t="s">
        <v>41</v>
      </c>
      <c r="B233" s="58" t="s">
        <v>42</v>
      </c>
      <c r="C233" s="58"/>
      <c r="D233" s="5">
        <v>235</v>
      </c>
      <c r="E233" s="6">
        <v>0.1</v>
      </c>
      <c r="F233" s="6">
        <v>0</v>
      </c>
      <c r="G233" s="6">
        <v>15</v>
      </c>
      <c r="H233" s="6">
        <f>(E233*7)+(F233*9)+(G233*3.8)</f>
        <v>57.7</v>
      </c>
      <c r="I233" s="6">
        <v>5</v>
      </c>
      <c r="J233" s="6">
        <v>8</v>
      </c>
      <c r="K233" s="6">
        <v>4</v>
      </c>
      <c r="L233" s="6">
        <v>1</v>
      </c>
    </row>
    <row r="234" spans="1:15" ht="15">
      <c r="A234" s="7" t="s">
        <v>63</v>
      </c>
      <c r="B234" s="58" t="s">
        <v>40</v>
      </c>
      <c r="C234" s="58"/>
      <c r="D234" s="3">
        <v>45</v>
      </c>
      <c r="E234" s="17">
        <v>3.8</v>
      </c>
      <c r="F234" s="17">
        <v>2.36</v>
      </c>
      <c r="G234" s="17">
        <v>23.55</v>
      </c>
      <c r="H234" s="17">
        <f>(E234*7)+(F234*9)+(G234*3.8)</f>
        <v>137.32999999999998</v>
      </c>
      <c r="I234" s="6">
        <v>7</v>
      </c>
      <c r="J234" s="6">
        <v>40</v>
      </c>
      <c r="K234" s="6">
        <v>11</v>
      </c>
      <c r="L234" s="6">
        <v>1</v>
      </c>
    </row>
    <row r="235" spans="1:15" ht="15.75">
      <c r="A235" s="4"/>
      <c r="B235" s="8"/>
      <c r="C235" s="8"/>
      <c r="D235" s="40">
        <f>SUM(D229:D234)</f>
        <v>700</v>
      </c>
      <c r="E235" s="6"/>
      <c r="F235" s="6"/>
      <c r="G235" s="6"/>
      <c r="H235" s="6"/>
      <c r="I235" s="6"/>
      <c r="J235" s="6"/>
      <c r="K235" s="6"/>
      <c r="L235" s="6"/>
    </row>
    <row r="236" spans="1:15" ht="15.75">
      <c r="A236" s="4"/>
      <c r="B236" s="8"/>
      <c r="C236" s="8"/>
      <c r="D236" s="41">
        <f>D235+D227</f>
        <v>1200</v>
      </c>
      <c r="E236" s="6"/>
      <c r="F236" s="6"/>
      <c r="G236" s="6"/>
      <c r="H236" s="6"/>
      <c r="I236" s="6"/>
      <c r="J236" s="6"/>
      <c r="K236" s="6"/>
      <c r="L236" s="6"/>
    </row>
    <row r="237" spans="1:15" ht="15.75">
      <c r="A237" s="59" t="s">
        <v>33</v>
      </c>
      <c r="B237" s="59"/>
      <c r="C237" s="59"/>
      <c r="D237" s="59"/>
      <c r="E237" s="28">
        <f>E229+E230+E231+E232+E233+E234</f>
        <v>49.9</v>
      </c>
      <c r="F237" s="28">
        <f t="shared" ref="F237:L237" si="46">F229+F230+F231+F232+F233+F234</f>
        <v>40.36</v>
      </c>
      <c r="G237" s="28">
        <f t="shared" si="46"/>
        <v>97.35</v>
      </c>
      <c r="H237" s="28">
        <f t="shared" si="46"/>
        <v>944.47</v>
      </c>
      <c r="I237" s="28">
        <f t="shared" si="46"/>
        <v>64</v>
      </c>
      <c r="J237" s="28">
        <f t="shared" si="46"/>
        <v>228</v>
      </c>
      <c r="K237" s="28">
        <f t="shared" si="46"/>
        <v>61</v>
      </c>
      <c r="L237" s="28">
        <f t="shared" si="46"/>
        <v>5</v>
      </c>
    </row>
    <row r="238" spans="1:15" ht="15.75">
      <c r="A238" s="60" t="s">
        <v>21</v>
      </c>
      <c r="B238" s="60"/>
      <c r="C238" s="60"/>
      <c r="D238" s="60"/>
      <c r="E238" s="23">
        <f>E228+E237</f>
        <v>75.8</v>
      </c>
      <c r="F238" s="23">
        <f t="shared" ref="F238:L238" si="47">F228+F237</f>
        <v>66.72</v>
      </c>
      <c r="G238" s="23">
        <f t="shared" si="47"/>
        <v>176.89999999999998</v>
      </c>
      <c r="H238" s="23">
        <f t="shared" si="47"/>
        <v>1599.3</v>
      </c>
      <c r="I238" s="23">
        <f t="shared" si="47"/>
        <v>348</v>
      </c>
      <c r="J238" s="23">
        <f t="shared" si="47"/>
        <v>393</v>
      </c>
      <c r="K238" s="23">
        <f t="shared" si="47"/>
        <v>129.5</v>
      </c>
      <c r="L238" s="23">
        <f t="shared" si="47"/>
        <v>7.6899999999999995</v>
      </c>
    </row>
    <row r="241" spans="1:14">
      <c r="H241" s="50"/>
      <c r="M241" s="51"/>
    </row>
    <row r="243" spans="1:14">
      <c r="H243" s="50">
        <f>H27+H51+H74+H97+H122+H146+H169+H190+H215+H238</f>
        <v>14231.515999999998</v>
      </c>
      <c r="I243" s="49">
        <f>H243/10</f>
        <v>1423.1515999999997</v>
      </c>
    </row>
    <row r="244" spans="1:14">
      <c r="F244" s="52" t="s">
        <v>119</v>
      </c>
      <c r="J244" s="52" t="s">
        <v>124</v>
      </c>
      <c r="M244" s="31" t="s">
        <v>127</v>
      </c>
    </row>
    <row r="245" spans="1:14">
      <c r="E245" s="49" t="s">
        <v>120</v>
      </c>
      <c r="F245" s="49" t="e">
        <f>(#REF!+#REF!+#REF!+#REF!+#REF!+#REF!+#REF!+#REF!+#REF!+#REF!)/10</f>
        <v>#REF!</v>
      </c>
      <c r="G245" s="49">
        <v>88</v>
      </c>
      <c r="H245" s="52" t="e">
        <f>G245-F245</f>
        <v>#REF!</v>
      </c>
      <c r="J245" s="49" t="e">
        <f>(#REF!+#REF!+#REF!+#REF!+#REF!+#REF!+#REF!+#REF!+#REF!+#REF!)/10</f>
        <v>#REF!</v>
      </c>
      <c r="K245" s="49">
        <v>88</v>
      </c>
      <c r="L245" s="52" t="e">
        <f t="shared" ref="L245:L250" si="48">K245-J245</f>
        <v>#REF!</v>
      </c>
      <c r="M245" s="1">
        <v>88</v>
      </c>
      <c r="N245" s="31" t="e">
        <f>M245-J245</f>
        <v>#REF!</v>
      </c>
    </row>
    <row r="246" spans="1:14" ht="20.25">
      <c r="A246" s="53" t="s">
        <v>108</v>
      </c>
      <c r="B246" s="53" t="e">
        <f>#REF!+#REF!+#REF!+#REF!+#REF!+#REF!+#REF!+#REF!+#REF!+#REF!</f>
        <v>#REF!</v>
      </c>
      <c r="C246" s="53" t="e">
        <f>B246/10</f>
        <v>#REF!</v>
      </c>
      <c r="E246" s="49" t="s">
        <v>121</v>
      </c>
      <c r="F246" s="49" t="e">
        <f>F245</f>
        <v>#REF!</v>
      </c>
      <c r="G246" s="49">
        <v>66</v>
      </c>
      <c r="H246" s="52" t="e">
        <f>G246-F246</f>
        <v>#REF!</v>
      </c>
      <c r="J246" s="49" t="e">
        <f>J245</f>
        <v>#REF!</v>
      </c>
      <c r="K246" s="49">
        <v>80</v>
      </c>
      <c r="L246" s="52" t="e">
        <f t="shared" si="48"/>
        <v>#REF!</v>
      </c>
      <c r="M246" s="1">
        <v>85</v>
      </c>
      <c r="N246" s="31" t="e">
        <f>M246-J246</f>
        <v>#REF!</v>
      </c>
    </row>
    <row r="247" spans="1:14" ht="20.25">
      <c r="A247" s="53" t="s">
        <v>109</v>
      </c>
      <c r="B247" s="54">
        <f>D27+D51+D74+D95+D120+D144+D167+D188+D213+D236</f>
        <v>12005</v>
      </c>
      <c r="C247" s="53">
        <f>B247/10</f>
        <v>1200.5</v>
      </c>
      <c r="E247" s="49" t="s">
        <v>122</v>
      </c>
      <c r="F247" s="49" t="e">
        <f>F246</f>
        <v>#REF!</v>
      </c>
      <c r="G247" s="49">
        <v>64.3</v>
      </c>
      <c r="H247" s="52" t="e">
        <f>G247-F247</f>
        <v>#REF!</v>
      </c>
      <c r="J247" s="49" t="e">
        <f>J246</f>
        <v>#REF!</v>
      </c>
      <c r="K247" s="49">
        <v>73.58</v>
      </c>
      <c r="L247" s="52" t="e">
        <f t="shared" si="48"/>
        <v>#REF!</v>
      </c>
      <c r="M247" s="1">
        <v>85</v>
      </c>
      <c r="N247" s="31" t="e">
        <f>M247-J247</f>
        <v>#REF!</v>
      </c>
    </row>
    <row r="248" spans="1:14" ht="20.25">
      <c r="A248" s="53" t="s">
        <v>106</v>
      </c>
      <c r="B248" s="55">
        <f>H27+H51+H74+H97+H122+H146+H169+H190+H215+H238</f>
        <v>14231.515999999998</v>
      </c>
      <c r="C248" s="53">
        <f>B248/10</f>
        <v>1423.1515999999997</v>
      </c>
      <c r="E248" s="49" t="s">
        <v>123</v>
      </c>
      <c r="F248" s="49" t="e">
        <f>F247</f>
        <v>#REF!</v>
      </c>
      <c r="G248" s="49">
        <v>64.3</v>
      </c>
      <c r="H248" s="52" t="e">
        <f>G248-F248</f>
        <v>#REF!</v>
      </c>
      <c r="J248" s="49" t="e">
        <f>J247</f>
        <v>#REF!</v>
      </c>
      <c r="K248" s="49">
        <v>80.98</v>
      </c>
      <c r="L248" s="52" t="e">
        <f t="shared" si="48"/>
        <v>#REF!</v>
      </c>
      <c r="M248" s="1">
        <v>85</v>
      </c>
      <c r="N248" s="31" t="e">
        <f>M248-J248</f>
        <v>#REF!</v>
      </c>
    </row>
    <row r="249" spans="1:14">
      <c r="E249" s="49" t="s">
        <v>125</v>
      </c>
      <c r="J249" s="49" t="e">
        <f>J248</f>
        <v>#REF!</v>
      </c>
      <c r="K249" s="49">
        <v>73.58</v>
      </c>
      <c r="L249" s="52" t="e">
        <f t="shared" si="48"/>
        <v>#REF!</v>
      </c>
    </row>
    <row r="250" spans="1:14">
      <c r="E250" s="49" t="s">
        <v>126</v>
      </c>
      <c r="J250" s="49" t="e">
        <f>J249</f>
        <v>#REF!</v>
      </c>
      <c r="K250" s="49">
        <v>85.85</v>
      </c>
      <c r="L250" s="52" t="e">
        <f t="shared" si="48"/>
        <v>#REF!</v>
      </c>
    </row>
  </sheetData>
  <mergeCells count="261">
    <mergeCell ref="B23:C23"/>
    <mergeCell ref="B226:C226"/>
    <mergeCell ref="A221:L221"/>
    <mergeCell ref="I216:L216"/>
    <mergeCell ref="D217:E217"/>
    <mergeCell ref="I217:L217"/>
    <mergeCell ref="A218:A219"/>
    <mergeCell ref="B218:C219"/>
    <mergeCell ref="D218:D219"/>
    <mergeCell ref="E218:G218"/>
    <mergeCell ref="H218:H219"/>
    <mergeCell ref="I218:L218"/>
    <mergeCell ref="B223:C223"/>
    <mergeCell ref="B224:C224"/>
    <mergeCell ref="B225:C225"/>
    <mergeCell ref="B220:C220"/>
    <mergeCell ref="A111:D111"/>
    <mergeCell ref="A135:D135"/>
    <mergeCell ref="A158:D158"/>
    <mergeCell ref="A204:D204"/>
    <mergeCell ref="A126:A127"/>
    <mergeCell ref="F75:H75"/>
    <mergeCell ref="A87:D87"/>
    <mergeCell ref="I77:L77"/>
    <mergeCell ref="I101:L101"/>
    <mergeCell ref="B128:C128"/>
    <mergeCell ref="H101:H102"/>
    <mergeCell ref="A101:A102"/>
    <mergeCell ref="A96:D96"/>
    <mergeCell ref="A88:L88"/>
    <mergeCell ref="B60:C60"/>
    <mergeCell ref="A80:L80"/>
    <mergeCell ref="B81:C81"/>
    <mergeCell ref="B82:C82"/>
    <mergeCell ref="B83:C83"/>
    <mergeCell ref="B84:C84"/>
    <mergeCell ref="B85:C85"/>
    <mergeCell ref="I75:L75"/>
    <mergeCell ref="D76:E76"/>
    <mergeCell ref="I76:L76"/>
    <mergeCell ref="A77:A78"/>
    <mergeCell ref="B77:C78"/>
    <mergeCell ref="D77:D78"/>
    <mergeCell ref="E77:G77"/>
    <mergeCell ref="H77:H78"/>
    <mergeCell ref="B79:C79"/>
    <mergeCell ref="B37:C37"/>
    <mergeCell ref="B38:C38"/>
    <mergeCell ref="A52:L52"/>
    <mergeCell ref="F53:H53"/>
    <mergeCell ref="I53:L53"/>
    <mergeCell ref="D54:E54"/>
    <mergeCell ref="I54:L54"/>
    <mergeCell ref="B43:C43"/>
    <mergeCell ref="B44:C44"/>
    <mergeCell ref="B45:C45"/>
    <mergeCell ref="B46:C46"/>
    <mergeCell ref="B47:C47"/>
    <mergeCell ref="A40:D40"/>
    <mergeCell ref="B89:C89"/>
    <mergeCell ref="B90:C90"/>
    <mergeCell ref="B92:C92"/>
    <mergeCell ref="B91:C91"/>
    <mergeCell ref="A98:L98"/>
    <mergeCell ref="F99:H99"/>
    <mergeCell ref="I99:L99"/>
    <mergeCell ref="D100:E100"/>
    <mergeCell ref="I100:L100"/>
    <mergeCell ref="B101:C102"/>
    <mergeCell ref="D101:D102"/>
    <mergeCell ref="E101:G101"/>
    <mergeCell ref="B105:C105"/>
    <mergeCell ref="B106:C106"/>
    <mergeCell ref="B107:C107"/>
    <mergeCell ref="B108:C108"/>
    <mergeCell ref="B109:C109"/>
    <mergeCell ref="B118:C118"/>
    <mergeCell ref="B103:C103"/>
    <mergeCell ref="A104:L104"/>
    <mergeCell ref="A121:D121"/>
    <mergeCell ref="A112:L112"/>
    <mergeCell ref="B113:C113"/>
    <mergeCell ref="B114:C114"/>
    <mergeCell ref="B115:C115"/>
    <mergeCell ref="B116:C116"/>
    <mergeCell ref="B117:C117"/>
    <mergeCell ref="B133:C133"/>
    <mergeCell ref="A123:L123"/>
    <mergeCell ref="F124:H124"/>
    <mergeCell ref="I124:L124"/>
    <mergeCell ref="D125:E125"/>
    <mergeCell ref="I125:L125"/>
    <mergeCell ref="B130:C130"/>
    <mergeCell ref="B131:C131"/>
    <mergeCell ref="A122:D122"/>
    <mergeCell ref="A129:L129"/>
    <mergeCell ref="B8:C8"/>
    <mergeCell ref="A17:L17"/>
    <mergeCell ref="B18:C18"/>
    <mergeCell ref="B19:C19"/>
    <mergeCell ref="B20:C20"/>
    <mergeCell ref="B21:C21"/>
    <mergeCell ref="B22:C22"/>
    <mergeCell ref="A9:L9"/>
    <mergeCell ref="B10:C10"/>
    <mergeCell ref="B11:C11"/>
    <mergeCell ref="B12:C12"/>
    <mergeCell ref="B13:C13"/>
    <mergeCell ref="B14:C14"/>
    <mergeCell ref="I1:L1"/>
    <mergeCell ref="A3:L3"/>
    <mergeCell ref="F4:H4"/>
    <mergeCell ref="I4:L4"/>
    <mergeCell ref="D5:E5"/>
    <mergeCell ref="I5:L5"/>
    <mergeCell ref="A6:A7"/>
    <mergeCell ref="B6:C7"/>
    <mergeCell ref="D6:D7"/>
    <mergeCell ref="E6:G6"/>
    <mergeCell ref="H6:H7"/>
    <mergeCell ref="I6:L6"/>
    <mergeCell ref="B163:C163"/>
    <mergeCell ref="A152:L152"/>
    <mergeCell ref="B153:C153"/>
    <mergeCell ref="B154:C154"/>
    <mergeCell ref="B155:C155"/>
    <mergeCell ref="B156:C156"/>
    <mergeCell ref="A28:L28"/>
    <mergeCell ref="F29:H29"/>
    <mergeCell ref="I29:L29"/>
    <mergeCell ref="D30:E30"/>
    <mergeCell ref="I30:L30"/>
    <mergeCell ref="A31:A32"/>
    <mergeCell ref="B31:C32"/>
    <mergeCell ref="D31:D32"/>
    <mergeCell ref="E31:G31"/>
    <mergeCell ref="H31:H32"/>
    <mergeCell ref="I55:L55"/>
    <mergeCell ref="A41:L41"/>
    <mergeCell ref="B42:C42"/>
    <mergeCell ref="B33:C33"/>
    <mergeCell ref="A34:L34"/>
    <mergeCell ref="B35:C35"/>
    <mergeCell ref="B36:C36"/>
    <mergeCell ref="I31:L31"/>
    <mergeCell ref="B141:C141"/>
    <mergeCell ref="B142:C142"/>
    <mergeCell ref="A145:D145"/>
    <mergeCell ref="F147:H147"/>
    <mergeCell ref="I147:L147"/>
    <mergeCell ref="D148:E148"/>
    <mergeCell ref="I148:L148"/>
    <mergeCell ref="B126:C127"/>
    <mergeCell ref="D126:D127"/>
    <mergeCell ref="E126:G126"/>
    <mergeCell ref="H126:H127"/>
    <mergeCell ref="B132:C132"/>
    <mergeCell ref="I126:L126"/>
    <mergeCell ref="A146:D146"/>
    <mergeCell ref="A136:L136"/>
    <mergeCell ref="B137:C137"/>
    <mergeCell ref="B138:C138"/>
    <mergeCell ref="B139:C139"/>
    <mergeCell ref="B140:C140"/>
    <mergeCell ref="A172:A173"/>
    <mergeCell ref="B172:C173"/>
    <mergeCell ref="D172:D173"/>
    <mergeCell ref="E172:G172"/>
    <mergeCell ref="H172:H173"/>
    <mergeCell ref="I172:L172"/>
    <mergeCell ref="E149:G149"/>
    <mergeCell ref="H149:H150"/>
    <mergeCell ref="I149:L149"/>
    <mergeCell ref="B151:C151"/>
    <mergeCell ref="B164:C164"/>
    <mergeCell ref="B165:C165"/>
    <mergeCell ref="A149:A150"/>
    <mergeCell ref="B149:C150"/>
    <mergeCell ref="D149:D150"/>
    <mergeCell ref="F170:H170"/>
    <mergeCell ref="I170:L170"/>
    <mergeCell ref="D171:E171"/>
    <mergeCell ref="I171:L171"/>
    <mergeCell ref="A168:D168"/>
    <mergeCell ref="A169:D169"/>
    <mergeCell ref="A159:L159"/>
    <mergeCell ref="B160:C160"/>
    <mergeCell ref="B161:C161"/>
    <mergeCell ref="A190:D190"/>
    <mergeCell ref="B174:C174"/>
    <mergeCell ref="A189:D189"/>
    <mergeCell ref="B182:C182"/>
    <mergeCell ref="B183:C183"/>
    <mergeCell ref="B184:C184"/>
    <mergeCell ref="B185:C185"/>
    <mergeCell ref="A175:L175"/>
    <mergeCell ref="B176:C176"/>
    <mergeCell ref="B178:C178"/>
    <mergeCell ref="B179:C179"/>
    <mergeCell ref="A180:D180"/>
    <mergeCell ref="A181:L181"/>
    <mergeCell ref="B186:C186"/>
    <mergeCell ref="B177:C177"/>
    <mergeCell ref="A191:L191"/>
    <mergeCell ref="F192:H192"/>
    <mergeCell ref="I192:L192"/>
    <mergeCell ref="D193:E193"/>
    <mergeCell ref="I193:L193"/>
    <mergeCell ref="A194:A195"/>
    <mergeCell ref="B194:C195"/>
    <mergeCell ref="D194:D195"/>
    <mergeCell ref="E194:G194"/>
    <mergeCell ref="H194:H195"/>
    <mergeCell ref="I194:L194"/>
    <mergeCell ref="B196:C196"/>
    <mergeCell ref="A205:L205"/>
    <mergeCell ref="B206:C206"/>
    <mergeCell ref="B207:C207"/>
    <mergeCell ref="B208:C208"/>
    <mergeCell ref="B209:C209"/>
    <mergeCell ref="A197:L197"/>
    <mergeCell ref="B198:C198"/>
    <mergeCell ref="B199:C199"/>
    <mergeCell ref="B200:C200"/>
    <mergeCell ref="B201:C201"/>
    <mergeCell ref="B202:C202"/>
    <mergeCell ref="A55:A56"/>
    <mergeCell ref="B55:C56"/>
    <mergeCell ref="D55:D56"/>
    <mergeCell ref="E55:G55"/>
    <mergeCell ref="H55:H56"/>
    <mergeCell ref="B210:C210"/>
    <mergeCell ref="B211:C211"/>
    <mergeCell ref="A214:D214"/>
    <mergeCell ref="A215:D215"/>
    <mergeCell ref="A64:L64"/>
    <mergeCell ref="B69:C69"/>
    <mergeCell ref="B70:C70"/>
    <mergeCell ref="B93:C93"/>
    <mergeCell ref="A97:D97"/>
    <mergeCell ref="B57:C57"/>
    <mergeCell ref="B65:C65"/>
    <mergeCell ref="B66:C66"/>
    <mergeCell ref="B67:C67"/>
    <mergeCell ref="B68:C68"/>
    <mergeCell ref="A58:L58"/>
    <mergeCell ref="B59:C59"/>
    <mergeCell ref="B61:C61"/>
    <mergeCell ref="B62:C62"/>
    <mergeCell ref="A63:D63"/>
    <mergeCell ref="F216:H216"/>
    <mergeCell ref="A228:D228"/>
    <mergeCell ref="B233:C233"/>
    <mergeCell ref="B234:C234"/>
    <mergeCell ref="A237:D237"/>
    <mergeCell ref="A238:D238"/>
    <mergeCell ref="B229:C229"/>
    <mergeCell ref="B230:C230"/>
    <mergeCell ref="B231:C231"/>
    <mergeCell ref="B232:C232"/>
    <mergeCell ref="B222:C222"/>
  </mergeCells>
  <printOptions horizontalCentered="1"/>
  <pageMargins left="0" right="0" top="0" bottom="0" header="0" footer="0"/>
  <pageSetup paperSize="9" scale="46" firstPageNumber="0" orientation="portrait" horizontalDpi="300" verticalDpi="300" r:id="rId1"/>
  <rowBreaks count="2" manualBreakCount="2">
    <brk id="97" max="16383" man="1"/>
    <brk id="190" max="11" man="1"/>
  </rowBreaks>
  <colBreaks count="1" manualBreakCount="1">
    <brk id="16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cp:lastPrinted>2023-08-19T09:15:09Z</cp:lastPrinted>
  <dcterms:created xsi:type="dcterms:W3CDTF">2020-11-27T05:05:07Z</dcterms:created>
  <dcterms:modified xsi:type="dcterms:W3CDTF">2023-09-04T08:11:35Z</dcterms:modified>
  <dc:language>ru-RU</dc:language>
</cp:coreProperties>
</file>