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9000" tabRatio="987"/>
  </bookViews>
  <sheets>
    <sheet name="TDSheet" sheetId="1" r:id="rId1"/>
  </sheets>
  <definedNames>
    <definedName name="_xlnm.Print_Area" localSheetId="0">TDSheet!$A$1:$L$164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10" i="1"/>
  <c r="O42"/>
  <c r="D35" l="1"/>
  <c r="D19"/>
  <c r="H78" l="1"/>
  <c r="H74" l="1"/>
  <c r="H73"/>
  <c r="H142"/>
  <c r="H92" l="1"/>
  <c r="H13"/>
  <c r="H158"/>
  <c r="H126"/>
  <c r="H60"/>
  <c r="H46"/>
  <c r="H159" l="1"/>
  <c r="H143"/>
  <c r="H127"/>
  <c r="H111"/>
  <c r="H94"/>
  <c r="H76"/>
  <c r="H47"/>
  <c r="H31"/>
  <c r="H14"/>
  <c r="H160"/>
  <c r="H144"/>
  <c r="H128"/>
  <c r="H112"/>
  <c r="H95"/>
  <c r="H77"/>
  <c r="H62"/>
  <c r="H48"/>
  <c r="H32"/>
  <c r="H15"/>
  <c r="D161" l="1"/>
  <c r="H45"/>
  <c r="E51"/>
  <c r="D145" l="1"/>
  <c r="D129"/>
  <c r="D113"/>
  <c r="D96"/>
  <c r="D79"/>
  <c r="D63"/>
  <c r="J170" l="1"/>
  <c r="O104"/>
  <c r="O88"/>
  <c r="J171" l="1"/>
  <c r="N166"/>
  <c r="L170"/>
  <c r="F170"/>
  <c r="B171"/>
  <c r="C171" s="1"/>
  <c r="B172" l="1"/>
  <c r="C172" s="1"/>
  <c r="J172"/>
  <c r="N167"/>
  <c r="L171"/>
  <c r="F171"/>
  <c r="H170"/>
  <c r="N168" l="1"/>
  <c r="J173"/>
  <c r="L172"/>
  <c r="H171"/>
  <c r="F172"/>
  <c r="H156"/>
  <c r="H157"/>
  <c r="H155"/>
  <c r="H140"/>
  <c r="H141"/>
  <c r="H139"/>
  <c r="H125"/>
  <c r="H124"/>
  <c r="H108"/>
  <c r="H109"/>
  <c r="H110"/>
  <c r="H107"/>
  <c r="H91"/>
  <c r="H93"/>
  <c r="H90"/>
  <c r="H75"/>
  <c r="H59"/>
  <c r="H61"/>
  <c r="H58"/>
  <c r="H43"/>
  <c r="H28"/>
  <c r="H29"/>
  <c r="H30"/>
  <c r="H27"/>
  <c r="H12"/>
  <c r="H16"/>
  <c r="H11"/>
  <c r="N169" l="1"/>
  <c r="J174"/>
  <c r="L173"/>
  <c r="F173"/>
  <c r="H173" s="1"/>
  <c r="H172"/>
  <c r="J175" l="1"/>
  <c r="L175" s="1"/>
  <c r="L174"/>
  <c r="F163"/>
  <c r="G163"/>
  <c r="H163"/>
  <c r="I163"/>
  <c r="J163"/>
  <c r="K163"/>
  <c r="L163"/>
  <c r="E163"/>
  <c r="F147"/>
  <c r="G147"/>
  <c r="H147"/>
  <c r="I147"/>
  <c r="J147"/>
  <c r="K147"/>
  <c r="L147"/>
  <c r="E147"/>
  <c r="F131"/>
  <c r="G131"/>
  <c r="H131"/>
  <c r="I131"/>
  <c r="J131"/>
  <c r="K131"/>
  <c r="L131"/>
  <c r="E131"/>
  <c r="F115"/>
  <c r="G115"/>
  <c r="H115"/>
  <c r="I115"/>
  <c r="J115"/>
  <c r="K115"/>
  <c r="L115"/>
  <c r="E115"/>
  <c r="F98"/>
  <c r="G98"/>
  <c r="H98"/>
  <c r="I98"/>
  <c r="J98"/>
  <c r="K98"/>
  <c r="L98"/>
  <c r="E98"/>
  <c r="F81"/>
  <c r="G81"/>
  <c r="H81"/>
  <c r="I81"/>
  <c r="J81"/>
  <c r="K81"/>
  <c r="L81"/>
  <c r="E81"/>
  <c r="F65"/>
  <c r="G65"/>
  <c r="H65"/>
  <c r="I65"/>
  <c r="J65"/>
  <c r="K65"/>
  <c r="L65"/>
  <c r="E65"/>
  <c r="F51"/>
  <c r="G51"/>
  <c r="H51"/>
  <c r="I51"/>
  <c r="J51"/>
  <c r="K51"/>
  <c r="L51"/>
  <c r="F35"/>
  <c r="G35"/>
  <c r="H35"/>
  <c r="O25" s="1"/>
  <c r="I35"/>
  <c r="J35"/>
  <c r="K35"/>
  <c r="L35"/>
  <c r="E35"/>
  <c r="F19"/>
  <c r="G19"/>
  <c r="H19"/>
  <c r="O9" s="1"/>
  <c r="I19"/>
  <c r="J19"/>
  <c r="K19"/>
  <c r="L19"/>
  <c r="E19"/>
  <c r="O41" l="1"/>
  <c r="O135"/>
  <c r="O105"/>
  <c r="B173" l="1"/>
  <c r="C173" s="1"/>
  <c r="H168"/>
  <c r="I168" s="1"/>
</calcChain>
</file>

<file path=xl/sharedStrings.xml><?xml version="1.0" encoding="utf-8"?>
<sst xmlns="http://schemas.openxmlformats.org/spreadsheetml/2006/main" count="356" uniqueCount="98">
  <si>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</si>
  <si>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</si>
  <si>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</si>
  <si>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</si>
  <si>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</si>
  <si>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</si>
  <si>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</si>
  <si>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</si>
  <si>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</si>
  <si>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Минеральные вещества (мг)</t>
  </si>
  <si>
    <t>Б</t>
  </si>
  <si>
    <t>Ж</t>
  </si>
  <si>
    <t>У</t>
  </si>
  <si>
    <t>Ca</t>
  </si>
  <si>
    <t>P</t>
  </si>
  <si>
    <t>Mg</t>
  </si>
  <si>
    <t>Fe</t>
  </si>
  <si>
    <t xml:space="preserve">Компот из сухофруктов </t>
  </si>
  <si>
    <t>Примерное меню и пищевая ценность приготовляемых блюд (лист 2)</t>
  </si>
  <si>
    <t>вторник</t>
  </si>
  <si>
    <t>Примерное меню и пищевая ценность приготовляемых блюд (лист 3)</t>
  </si>
  <si>
    <t>среда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</si>
  <si>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</si>
  <si>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</si>
  <si>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</si>
  <si>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</si>
  <si>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</si>
  <si>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Примерное меню и пищевая ценность приготовляемых блюд (лист 9)</t>
  </si>
  <si>
    <t>Обед</t>
  </si>
  <si>
    <t>Итого за Обед</t>
  </si>
  <si>
    <t xml:space="preserve">Суп картофельный с горохом </t>
  </si>
  <si>
    <t>№243 сб 2017г</t>
  </si>
  <si>
    <t>Сосиска отварная</t>
  </si>
  <si>
    <t>Хлеб 1</t>
  </si>
  <si>
    <t>№376 сб 2017</t>
  </si>
  <si>
    <t>Чай с сахаром 2</t>
  </si>
  <si>
    <t>Салат из свежей капусты</t>
  </si>
  <si>
    <t xml:space="preserve">Суп картофельный с рисом </t>
  </si>
  <si>
    <t xml:space="preserve">Борщ с капустой и картофелем </t>
  </si>
  <si>
    <t xml:space="preserve">Макаронные изделия отварные </t>
  </si>
  <si>
    <t>Плов из мяса птицы</t>
  </si>
  <si>
    <t>Рыба тушенная с овощами</t>
  </si>
  <si>
    <t xml:space="preserve">Рис отварной </t>
  </si>
  <si>
    <t>Жаркое по-домашнему свинина</t>
  </si>
  <si>
    <t>Котлета из говядины/свинины</t>
  </si>
  <si>
    <t>№13105 сб 2017</t>
  </si>
  <si>
    <t>№64 сб 2017</t>
  </si>
  <si>
    <t>№312,02 сб 2017</t>
  </si>
  <si>
    <t>Суп  картофельный с крупой (пшено)</t>
  </si>
  <si>
    <t>№133 сб 2017</t>
  </si>
  <si>
    <t>№268 сб 2017</t>
  </si>
  <si>
    <t>№13204 сб 2017</t>
  </si>
  <si>
    <t>№160 сб 2017</t>
  </si>
  <si>
    <t>№446,01 сб 2017</t>
  </si>
  <si>
    <t>№644 сб 2017</t>
  </si>
  <si>
    <t>№13049 сб 2017</t>
  </si>
  <si>
    <t>№162 сб 2017</t>
  </si>
  <si>
    <t>№63,01 сб 2017</t>
  </si>
  <si>
    <t>№340 сб 2017</t>
  </si>
  <si>
    <t>№13140,01 сб 2017</t>
  </si>
  <si>
    <t>№165 сб 2017</t>
  </si>
  <si>
    <t>№466,01 сб 2017</t>
  </si>
  <si>
    <t>№514,01сб 2017</t>
  </si>
  <si>
    <t>овощи по сезону (огурец соленый)</t>
  </si>
  <si>
    <t>кал</t>
  </si>
  <si>
    <t>овощи по сезону( салат из свеклы)</t>
  </si>
  <si>
    <t>цена</t>
  </si>
  <si>
    <t>масса</t>
  </si>
  <si>
    <t>овощи по сезону(зеленый горошек)</t>
  </si>
  <si>
    <t>№309 сб 2017</t>
  </si>
  <si>
    <t>№114 сб 2017</t>
  </si>
  <si>
    <t>Рассольник ленинградский</t>
  </si>
  <si>
    <t>Суп с фрикадельками</t>
  </si>
  <si>
    <t>№35,01 сб 2017</t>
  </si>
  <si>
    <t>№13067 сб 2017</t>
  </si>
  <si>
    <t>Рагу из мяса птицы</t>
  </si>
  <si>
    <t>завтрак</t>
  </si>
  <si>
    <t>кашары</t>
  </si>
  <si>
    <t>казанка</t>
  </si>
  <si>
    <t>вешки 1-7</t>
  </si>
  <si>
    <t>вешки 5-11</t>
  </si>
  <si>
    <t>овз обед</t>
  </si>
  <si>
    <t>Вешки сво 1-4</t>
  </si>
  <si>
    <t>вешки сво 5-11</t>
  </si>
  <si>
    <t>платный обед</t>
  </si>
  <si>
    <t>Шницель рубленный из говядины/свинины</t>
  </si>
  <si>
    <t>Каша гречневая вязкая</t>
  </si>
  <si>
    <t>Пюре картофельное 2</t>
  </si>
  <si>
    <t>№499,02 сб 2017</t>
  </si>
  <si>
    <t>Котлета рубленная из птицы 3</t>
  </si>
  <si>
    <t>Примерное меню и пищевая ценность приготовляемых блюд (лист 7)</t>
  </si>
  <si>
    <t>Примерное меню и пищевая ценность приготовляемых блюд (лист 8)</t>
  </si>
  <si>
    <t>Примерное меню и пищевая ценность приготовляемых блюд: платный обед</t>
  </si>
  <si>
    <t>Возраст:7-11; 11 и старше</t>
  </si>
  <si>
    <t>Примерное меню и пищевая ценность приготовляемых блюд (лист 1)</t>
  </si>
  <si>
    <t>Рацион: меню платный обед</t>
  </si>
  <si>
    <t xml:space="preserve">Утверждаю директор школы </t>
  </si>
  <si>
    <t>Е.И.Евсеенко</t>
  </si>
</sst>
</file>

<file path=xl/styles.xml><?xml version="1.0" encoding="utf-8"?>
<styleSheet xmlns="http://schemas.openxmlformats.org/spreadsheetml/2006/main">
  <fonts count="10">
    <font>
      <sz val="8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color rgb="FFFF0000"/>
      <name val="Arial"/>
      <family val="2"/>
      <charset val="1"/>
    </font>
    <font>
      <b/>
      <sz val="8"/>
      <name val="Arial"/>
      <family val="2"/>
      <charset val="204"/>
    </font>
    <font>
      <sz val="16"/>
      <name val="Arial"/>
      <family val="2"/>
      <charset val="1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ont="1" applyFill="1"/>
    <xf numFmtId="0" fontId="0" fillId="2" borderId="0" xfId="0" applyFill="1"/>
    <xf numFmtId="1" fontId="1" fillId="2" borderId="1" xfId="0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top"/>
    </xf>
    <xf numFmtId="2" fontId="0" fillId="2" borderId="0" xfId="0" applyNumberFormat="1" applyFill="1"/>
    <xf numFmtId="1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/>
    </xf>
    <xf numFmtId="1" fontId="5" fillId="2" borderId="2" xfId="0" applyNumberFormat="1" applyFont="1" applyFill="1" applyBorder="1" applyAlignment="1">
      <alignment horizontal="left"/>
    </xf>
    <xf numFmtId="2" fontId="5" fillId="2" borderId="2" xfId="0" applyNumberFormat="1" applyFont="1" applyFill="1" applyBorder="1" applyAlignment="1">
      <alignment horizontal="center" vertical="top"/>
    </xf>
    <xf numFmtId="0" fontId="7" fillId="2" borderId="0" xfId="0" applyFont="1" applyFill="1"/>
    <xf numFmtId="2" fontId="9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2" fontId="1" fillId="2" borderId="0" xfId="0" applyNumberFormat="1" applyFont="1" applyFill="1" applyAlignment="1">
      <alignment horizontal="left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0" fillId="2" borderId="0" xfId="0" applyNumberFormat="1" applyFont="1" applyFill="1"/>
    <xf numFmtId="1" fontId="9" fillId="2" borderId="2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/>
    </xf>
    <xf numFmtId="2" fontId="0" fillId="2" borderId="0" xfId="0" applyNumberFormat="1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" fontId="8" fillId="2" borderId="0" xfId="0" applyNumberFormat="1" applyFont="1" applyFill="1" applyAlignment="1">
      <alignment horizontal="left"/>
    </xf>
    <xf numFmtId="2" fontId="8" fillId="2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2" fontId="5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indent="1"/>
    </xf>
    <xf numFmtId="0" fontId="5" fillId="2" borderId="6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C175"/>
  <sheetViews>
    <sheetView tabSelected="1" view="pageBreakPreview" workbookViewId="0">
      <selection activeCell="C6" sqref="C6"/>
    </sheetView>
  </sheetViews>
  <sheetFormatPr defaultRowHeight="11.25"/>
  <cols>
    <col min="1" max="1" width="25.6640625" style="31" customWidth="1"/>
    <col min="2" max="2" width="21.33203125" style="31"/>
    <col min="3" max="3" width="26" style="31"/>
    <col min="4" max="4" width="16.5" style="31" customWidth="1"/>
    <col min="5" max="7" width="13.33203125" style="31" customWidth="1"/>
    <col min="8" max="8" width="21.1640625" style="31" customWidth="1"/>
    <col min="9" max="10" width="11.33203125" style="31" customWidth="1"/>
    <col min="11" max="11" width="15.6640625" style="31" customWidth="1"/>
    <col min="12" max="12" width="17.6640625" style="31" customWidth="1"/>
    <col min="13" max="1016" width="13.6640625" style="1"/>
    <col min="1017" max="1018" width="9.83203125" style="2"/>
    <col min="1019" max="16384" width="9.33203125" style="2"/>
  </cols>
  <sheetData>
    <row r="1" spans="1:1017" s="9" customFormat="1" ht="15">
      <c r="I1" s="60"/>
      <c r="J1" s="60"/>
      <c r="K1" s="60"/>
      <c r="L1" s="60"/>
      <c r="AMC1" s="2"/>
    </row>
    <row r="2" spans="1:1017" s="9" customFormat="1" ht="15">
      <c r="C2" s="9" t="s">
        <v>96</v>
      </c>
      <c r="E2" s="9" t="s">
        <v>97</v>
      </c>
      <c r="I2" s="40"/>
      <c r="J2" s="40"/>
      <c r="K2" s="40"/>
      <c r="L2" s="40"/>
      <c r="AMC2" s="2"/>
    </row>
    <row r="3" spans="1:1017" ht="33.75" customHeight="1">
      <c r="A3" s="61" t="s">
        <v>92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</row>
    <row r="4" spans="1:1017" s="9" customFormat="1" ht="15" customHeight="1">
      <c r="A4" s="44" t="s">
        <v>94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AMC4" s="2"/>
    </row>
    <row r="5" spans="1:1017" ht="15.75">
      <c r="A5" s="10" t="s">
        <v>95</v>
      </c>
      <c r="B5" s="9"/>
      <c r="C5" s="9"/>
      <c r="D5" s="9"/>
      <c r="E5" s="11" t="s">
        <v>0</v>
      </c>
      <c r="F5" s="49" t="s">
        <v>1</v>
      </c>
      <c r="G5" s="49"/>
      <c r="H5" s="49"/>
      <c r="I5" s="53"/>
      <c r="J5" s="53"/>
      <c r="K5" s="53"/>
      <c r="L5" s="5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</row>
    <row r="6" spans="1:1017" ht="28.35" customHeight="1">
      <c r="A6" s="2"/>
      <c r="B6" s="9"/>
      <c r="C6" s="9"/>
      <c r="D6" s="41" t="s">
        <v>2</v>
      </c>
      <c r="E6" s="41"/>
      <c r="F6" s="12" t="s">
        <v>3</v>
      </c>
      <c r="G6" s="2"/>
      <c r="H6" s="2"/>
      <c r="I6" s="42" t="s">
        <v>93</v>
      </c>
      <c r="J6" s="43"/>
      <c r="K6" s="43"/>
      <c r="L6" s="4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</row>
    <row r="7" spans="1:1017" ht="28.5" customHeight="1">
      <c r="A7" s="47" t="s">
        <v>4</v>
      </c>
      <c r="B7" s="47" t="s">
        <v>5</v>
      </c>
      <c r="C7" s="47"/>
      <c r="D7" s="47" t="s">
        <v>6</v>
      </c>
      <c r="E7" s="50" t="s">
        <v>7</v>
      </c>
      <c r="F7" s="50"/>
      <c r="G7" s="50"/>
      <c r="H7" s="47" t="s">
        <v>8</v>
      </c>
      <c r="I7" s="50" t="s">
        <v>9</v>
      </c>
      <c r="J7" s="50"/>
      <c r="K7" s="50"/>
      <c r="L7" s="5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</row>
    <row r="8" spans="1:1017" ht="15">
      <c r="A8" s="48"/>
      <c r="B8" s="54"/>
      <c r="C8" s="55"/>
      <c r="D8" s="48"/>
      <c r="E8" s="13" t="s">
        <v>10</v>
      </c>
      <c r="F8" s="13" t="s">
        <v>11</v>
      </c>
      <c r="G8" s="13" t="s">
        <v>12</v>
      </c>
      <c r="H8" s="48"/>
      <c r="I8" s="13" t="s">
        <v>13</v>
      </c>
      <c r="J8" s="13" t="s">
        <v>14</v>
      </c>
      <c r="K8" s="13" t="s">
        <v>15</v>
      </c>
      <c r="L8" s="13" t="s">
        <v>16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</row>
    <row r="9" spans="1:1017" ht="15">
      <c r="A9" s="14">
        <v>1</v>
      </c>
      <c r="B9" s="46">
        <v>2</v>
      </c>
      <c r="C9" s="46"/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12</v>
      </c>
      <c r="J9" s="14">
        <v>13</v>
      </c>
      <c r="K9" s="14">
        <v>14</v>
      </c>
      <c r="L9" s="14">
        <v>15</v>
      </c>
      <c r="M9" s="2"/>
      <c r="N9" s="2" t="s">
        <v>64</v>
      </c>
      <c r="O9" s="16" t="e">
        <f>#REF!+H19</f>
        <v>#REF!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</row>
    <row r="10" spans="1:1017" ht="15" customHeight="1">
      <c r="A10" s="57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9"/>
      <c r="M10" s="2"/>
      <c r="N10" s="2" t="s">
        <v>66</v>
      </c>
      <c r="O10" s="2" t="e">
        <f>#REF!+#REF!</f>
        <v>#REF!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</row>
    <row r="11" spans="1:1017" ht="15" customHeight="1">
      <c r="A11" s="4" t="s">
        <v>52</v>
      </c>
      <c r="B11" s="56" t="s">
        <v>37</v>
      </c>
      <c r="C11" s="56"/>
      <c r="D11" s="5">
        <v>225</v>
      </c>
      <c r="E11" s="6">
        <v>6</v>
      </c>
      <c r="F11" s="6">
        <v>7</v>
      </c>
      <c r="G11" s="6">
        <v>18</v>
      </c>
      <c r="H11" s="6">
        <f>(G11*3.8)+(F11*9)+(E11*4)</f>
        <v>155.39999999999998</v>
      </c>
      <c r="I11" s="6">
        <v>17</v>
      </c>
      <c r="J11" s="6">
        <v>52</v>
      </c>
      <c r="K11" s="6">
        <v>21</v>
      </c>
      <c r="L11" s="6">
        <v>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</row>
    <row r="12" spans="1:1017" ht="15" customHeight="1">
      <c r="A12" s="4" t="s">
        <v>53</v>
      </c>
      <c r="B12" s="56" t="s">
        <v>44</v>
      </c>
      <c r="C12" s="56"/>
      <c r="D12" s="5">
        <v>60</v>
      </c>
      <c r="E12" s="6">
        <v>14</v>
      </c>
      <c r="F12" s="6">
        <v>15</v>
      </c>
      <c r="G12" s="6">
        <v>14</v>
      </c>
      <c r="H12" s="6">
        <f t="shared" ref="H12:H16" si="0">(G12*3.8)+(F12*9)+(E12*4)</f>
        <v>244.2</v>
      </c>
      <c r="I12" s="6">
        <v>15</v>
      </c>
      <c r="J12" s="6">
        <v>113</v>
      </c>
      <c r="K12" s="6">
        <v>19</v>
      </c>
      <c r="L12" s="6">
        <v>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</row>
    <row r="13" spans="1:1017" ht="15" customHeight="1">
      <c r="A13" s="4" t="s">
        <v>47</v>
      </c>
      <c r="B13" s="56" t="s">
        <v>87</v>
      </c>
      <c r="C13" s="56"/>
      <c r="D13" s="5">
        <v>110</v>
      </c>
      <c r="E13" s="6">
        <v>6</v>
      </c>
      <c r="F13" s="6">
        <v>7</v>
      </c>
      <c r="G13" s="6">
        <v>33</v>
      </c>
      <c r="H13" s="6">
        <f t="shared" si="0"/>
        <v>212.39999999999998</v>
      </c>
      <c r="I13" s="6">
        <v>36</v>
      </c>
      <c r="J13" s="6">
        <v>78</v>
      </c>
      <c r="K13" s="6">
        <v>26</v>
      </c>
      <c r="L13" s="6">
        <v>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</row>
    <row r="14" spans="1:1017" ht="15">
      <c r="A14" s="4" t="s">
        <v>34</v>
      </c>
      <c r="B14" s="45" t="s">
        <v>35</v>
      </c>
      <c r="C14" s="45"/>
      <c r="D14" s="5">
        <v>235</v>
      </c>
      <c r="E14" s="6">
        <v>0.1</v>
      </c>
      <c r="F14" s="6">
        <v>0</v>
      </c>
      <c r="G14" s="6">
        <v>15</v>
      </c>
      <c r="H14" s="6">
        <f>(G14*3.8)+(F14*9)+(E14*7)</f>
        <v>57.7</v>
      </c>
      <c r="I14" s="6">
        <v>12</v>
      </c>
      <c r="J14" s="6">
        <v>4</v>
      </c>
      <c r="K14" s="6">
        <v>4</v>
      </c>
      <c r="L14" s="6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</row>
    <row r="15" spans="1:1017" s="9" customFormat="1" ht="15" customHeight="1">
      <c r="A15" s="7" t="s">
        <v>45</v>
      </c>
      <c r="B15" s="45" t="s">
        <v>33</v>
      </c>
      <c r="C15" s="45"/>
      <c r="D15" s="3">
        <v>40</v>
      </c>
      <c r="E15" s="15">
        <v>3.8</v>
      </c>
      <c r="F15" s="15">
        <v>2.36</v>
      </c>
      <c r="G15" s="15">
        <v>23.55</v>
      </c>
      <c r="H15" s="15">
        <f>(E15*7)+(F15*9)+(G15*3.8)</f>
        <v>137.32999999999998</v>
      </c>
      <c r="I15" s="6">
        <v>7</v>
      </c>
      <c r="J15" s="6">
        <v>40</v>
      </c>
      <c r="K15" s="6">
        <v>11</v>
      </c>
      <c r="L15" s="6">
        <v>1</v>
      </c>
      <c r="AMC15" s="2"/>
    </row>
    <row r="16" spans="1:1017" s="9" customFormat="1" ht="15" customHeight="1">
      <c r="A16" s="4" t="s">
        <v>55</v>
      </c>
      <c r="B16" s="56" t="s">
        <v>63</v>
      </c>
      <c r="C16" s="56"/>
      <c r="D16" s="5">
        <v>20</v>
      </c>
      <c r="E16" s="6">
        <v>4</v>
      </c>
      <c r="F16" s="6">
        <v>0</v>
      </c>
      <c r="G16" s="6">
        <v>0.8</v>
      </c>
      <c r="H16" s="6">
        <f t="shared" si="0"/>
        <v>19.04</v>
      </c>
      <c r="I16" s="6">
        <v>3</v>
      </c>
      <c r="J16" s="6">
        <v>3</v>
      </c>
      <c r="K16" s="6">
        <v>2</v>
      </c>
      <c r="L16" s="6">
        <v>0</v>
      </c>
      <c r="AMC16" s="2"/>
    </row>
    <row r="17" spans="1:1017" s="9" customFormat="1" ht="15" customHeight="1">
      <c r="A17" s="4"/>
      <c r="B17" s="8"/>
      <c r="C17" s="8"/>
      <c r="D17" s="17"/>
      <c r="E17" s="6"/>
      <c r="F17" s="6"/>
      <c r="G17" s="6"/>
      <c r="H17" s="6"/>
      <c r="I17" s="6"/>
      <c r="J17" s="6"/>
      <c r="K17" s="6"/>
      <c r="L17" s="6"/>
      <c r="AMC17" s="2"/>
    </row>
    <row r="18" spans="1:1017" ht="15.75">
      <c r="A18" s="4"/>
      <c r="B18" s="8"/>
      <c r="C18" s="8"/>
      <c r="D18" s="17"/>
      <c r="E18" s="6"/>
      <c r="F18" s="6"/>
      <c r="G18" s="6"/>
      <c r="H18" s="6"/>
      <c r="I18" s="6"/>
      <c r="J18" s="6"/>
      <c r="K18" s="6"/>
      <c r="L18" s="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</row>
    <row r="19" spans="1:1017" ht="15.75">
      <c r="A19" s="18" t="s">
        <v>29</v>
      </c>
      <c r="B19" s="18"/>
      <c r="C19" s="18"/>
      <c r="D19" s="19">
        <f>SUM(D11:D18)</f>
        <v>690</v>
      </c>
      <c r="E19" s="20">
        <f>E11+E14+E15+E12+E13+E16</f>
        <v>33.9</v>
      </c>
      <c r="F19" s="20">
        <f t="shared" ref="F19:L19" si="1">F11+F14+F15+F12+F13+F16</f>
        <v>31.36</v>
      </c>
      <c r="G19" s="20">
        <f t="shared" si="1"/>
        <v>104.35</v>
      </c>
      <c r="H19" s="20">
        <f t="shared" si="1"/>
        <v>826.06999999999982</v>
      </c>
      <c r="I19" s="20">
        <f t="shared" si="1"/>
        <v>90</v>
      </c>
      <c r="J19" s="20">
        <f t="shared" si="1"/>
        <v>290</v>
      </c>
      <c r="K19" s="20">
        <f t="shared" si="1"/>
        <v>83</v>
      </c>
      <c r="L19" s="20">
        <f t="shared" si="1"/>
        <v>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</row>
    <row r="20" spans="1:1017" ht="18" customHeight="1">
      <c r="A20" s="44" t="s">
        <v>18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</row>
    <row r="21" spans="1:1017" ht="18" customHeight="1">
      <c r="A21" s="10" t="s">
        <v>95</v>
      </c>
      <c r="B21" s="9"/>
      <c r="C21" s="9"/>
      <c r="D21" s="9"/>
      <c r="E21" s="11" t="s">
        <v>0</v>
      </c>
      <c r="F21" s="49" t="s">
        <v>19</v>
      </c>
      <c r="G21" s="49"/>
      <c r="H21" s="49"/>
      <c r="I21" s="53"/>
      <c r="J21" s="53"/>
      <c r="K21" s="53"/>
      <c r="L21" s="5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</row>
    <row r="22" spans="1:1017" ht="44.25" customHeight="1">
      <c r="A22" s="21"/>
      <c r="B22" s="9"/>
      <c r="C22" s="9"/>
      <c r="D22" s="41" t="s">
        <v>2</v>
      </c>
      <c r="E22" s="41"/>
      <c r="F22" s="12" t="s">
        <v>3</v>
      </c>
      <c r="G22" s="2"/>
      <c r="H22" s="2"/>
      <c r="I22" s="42" t="s">
        <v>93</v>
      </c>
      <c r="J22" s="43"/>
      <c r="K22" s="43"/>
      <c r="L22" s="4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</row>
    <row r="23" spans="1:1017" ht="15">
      <c r="A23" s="64" t="s">
        <v>4</v>
      </c>
      <c r="B23" s="47" t="s">
        <v>5</v>
      </c>
      <c r="C23" s="47"/>
      <c r="D23" s="47" t="s">
        <v>6</v>
      </c>
      <c r="E23" s="50" t="s">
        <v>7</v>
      </c>
      <c r="F23" s="50"/>
      <c r="G23" s="50"/>
      <c r="H23" s="47" t="s">
        <v>8</v>
      </c>
      <c r="I23" s="50" t="s">
        <v>9</v>
      </c>
      <c r="J23" s="50"/>
      <c r="K23" s="50"/>
      <c r="L23" s="5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</row>
    <row r="24" spans="1:1017" ht="18" customHeight="1">
      <c r="A24" s="65"/>
      <c r="B24" s="54"/>
      <c r="C24" s="55"/>
      <c r="D24" s="48"/>
      <c r="E24" s="13" t="s">
        <v>10</v>
      </c>
      <c r="F24" s="13" t="s">
        <v>11</v>
      </c>
      <c r="G24" s="13" t="s">
        <v>12</v>
      </c>
      <c r="H24" s="48"/>
      <c r="I24" s="13" t="s">
        <v>13</v>
      </c>
      <c r="J24" s="13" t="s">
        <v>14</v>
      </c>
      <c r="K24" s="13" t="s">
        <v>15</v>
      </c>
      <c r="L24" s="13" t="s">
        <v>16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</row>
    <row r="25" spans="1:1017" ht="15">
      <c r="A25" s="14">
        <v>1</v>
      </c>
      <c r="B25" s="46">
        <v>2</v>
      </c>
      <c r="C25" s="46"/>
      <c r="D25" s="14">
        <v>3</v>
      </c>
      <c r="E25" s="14">
        <v>4</v>
      </c>
      <c r="F25" s="14">
        <v>5</v>
      </c>
      <c r="G25" s="14">
        <v>6</v>
      </c>
      <c r="H25" s="14">
        <v>7</v>
      </c>
      <c r="I25" s="14">
        <v>12</v>
      </c>
      <c r="J25" s="14">
        <v>13</v>
      </c>
      <c r="K25" s="14">
        <v>14</v>
      </c>
      <c r="L25" s="14">
        <v>15</v>
      </c>
      <c r="M25" s="2"/>
      <c r="N25" s="2" t="s">
        <v>64</v>
      </c>
      <c r="O25" s="16" t="e">
        <f>#REF!+H35</f>
        <v>#REF!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</row>
    <row r="26" spans="1:1017" ht="30" customHeight="1">
      <c r="A26" s="52" t="s">
        <v>28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</row>
    <row r="27" spans="1:1017" ht="38.25" customHeight="1">
      <c r="A27" s="4" t="s">
        <v>49</v>
      </c>
      <c r="B27" s="56" t="s">
        <v>38</v>
      </c>
      <c r="C27" s="56"/>
      <c r="D27" s="5">
        <v>225</v>
      </c>
      <c r="E27" s="6">
        <v>5</v>
      </c>
      <c r="F27" s="6">
        <v>7</v>
      </c>
      <c r="G27" s="6">
        <v>14</v>
      </c>
      <c r="H27" s="22">
        <f>(E27*4)+(F27*9)+(G27*3.8)</f>
        <v>136.19999999999999</v>
      </c>
      <c r="I27" s="6">
        <v>34</v>
      </c>
      <c r="J27" s="6">
        <v>42</v>
      </c>
      <c r="K27" s="6">
        <v>20</v>
      </c>
      <c r="L27" s="6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</row>
    <row r="28" spans="1:1017" ht="15" customHeight="1">
      <c r="A28" s="4" t="s">
        <v>50</v>
      </c>
      <c r="B28" s="56" t="s">
        <v>85</v>
      </c>
      <c r="C28" s="56"/>
      <c r="D28" s="5">
        <v>60</v>
      </c>
      <c r="E28" s="6">
        <v>16</v>
      </c>
      <c r="F28" s="6">
        <v>20</v>
      </c>
      <c r="G28" s="6">
        <v>8</v>
      </c>
      <c r="H28" s="6">
        <f t="shared" ref="H28:H30" si="2">(E28*4)+(F28*9)+(G28*3.8)</f>
        <v>274.39999999999998</v>
      </c>
      <c r="I28" s="6">
        <v>17</v>
      </c>
      <c r="J28" s="6">
        <v>131</v>
      </c>
      <c r="K28" s="6">
        <v>19</v>
      </c>
      <c r="L28" s="6">
        <v>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</row>
    <row r="29" spans="1:1017" ht="15" customHeight="1">
      <c r="A29" s="4" t="s">
        <v>69</v>
      </c>
      <c r="B29" s="56" t="s">
        <v>39</v>
      </c>
      <c r="C29" s="56"/>
      <c r="D29" s="5">
        <v>110</v>
      </c>
      <c r="E29" s="6">
        <v>8</v>
      </c>
      <c r="F29" s="6">
        <v>10</v>
      </c>
      <c r="G29" s="6">
        <v>38</v>
      </c>
      <c r="H29" s="6">
        <f t="shared" si="2"/>
        <v>266.39999999999998</v>
      </c>
      <c r="I29" s="6">
        <v>14</v>
      </c>
      <c r="J29" s="6">
        <v>45</v>
      </c>
      <c r="K29" s="6">
        <v>8</v>
      </c>
      <c r="L29" s="6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</row>
    <row r="30" spans="1:1017" ht="15" customHeight="1">
      <c r="A30" s="4" t="s">
        <v>51</v>
      </c>
      <c r="B30" s="56" t="s">
        <v>65</v>
      </c>
      <c r="C30" s="56"/>
      <c r="D30" s="5">
        <v>30</v>
      </c>
      <c r="E30" s="6">
        <v>0</v>
      </c>
      <c r="F30" s="6">
        <v>2</v>
      </c>
      <c r="G30" s="6">
        <v>2</v>
      </c>
      <c r="H30" s="6">
        <f t="shared" si="2"/>
        <v>25.6</v>
      </c>
      <c r="I30" s="6">
        <v>17</v>
      </c>
      <c r="J30" s="6">
        <v>22</v>
      </c>
      <c r="K30" s="6">
        <v>9</v>
      </c>
      <c r="L30" s="6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</row>
    <row r="31" spans="1:1017" s="12" customFormat="1" ht="15">
      <c r="A31" s="4" t="s">
        <v>34</v>
      </c>
      <c r="B31" s="45" t="s">
        <v>35</v>
      </c>
      <c r="C31" s="45"/>
      <c r="D31" s="5">
        <v>235</v>
      </c>
      <c r="E31" s="6">
        <v>0.1</v>
      </c>
      <c r="F31" s="6">
        <v>0</v>
      </c>
      <c r="G31" s="6">
        <v>15</v>
      </c>
      <c r="H31" s="6">
        <f>(E31*7)+(F31*9)+(G31*3.8)</f>
        <v>57.7</v>
      </c>
      <c r="I31" s="6">
        <v>5</v>
      </c>
      <c r="J31" s="6">
        <v>8</v>
      </c>
      <c r="K31" s="6">
        <v>4</v>
      </c>
      <c r="L31" s="6">
        <v>1</v>
      </c>
      <c r="AMC31" s="2"/>
    </row>
    <row r="32" spans="1:1017" s="12" customFormat="1" ht="15">
      <c r="A32" s="7" t="s">
        <v>45</v>
      </c>
      <c r="B32" s="45" t="s">
        <v>33</v>
      </c>
      <c r="C32" s="45"/>
      <c r="D32" s="3">
        <v>45</v>
      </c>
      <c r="E32" s="15">
        <v>3.8</v>
      </c>
      <c r="F32" s="15">
        <v>2.36</v>
      </c>
      <c r="G32" s="15">
        <v>23.55</v>
      </c>
      <c r="H32" s="15">
        <f>(E32*7)+(F32*9)+(G32*3.8)</f>
        <v>137.32999999999998</v>
      </c>
      <c r="I32" s="6">
        <v>7</v>
      </c>
      <c r="J32" s="6">
        <v>40</v>
      </c>
      <c r="K32" s="6">
        <v>11</v>
      </c>
      <c r="L32" s="6">
        <v>1</v>
      </c>
      <c r="AMC32" s="2"/>
    </row>
    <row r="33" spans="1:1017" s="12" customFormat="1" ht="15.75">
      <c r="A33" s="4"/>
      <c r="B33" s="8"/>
      <c r="C33" s="8"/>
      <c r="D33" s="17"/>
      <c r="E33" s="6"/>
      <c r="F33" s="6"/>
      <c r="G33" s="6"/>
      <c r="H33" s="6"/>
      <c r="I33" s="6"/>
      <c r="J33" s="6"/>
      <c r="K33" s="6"/>
      <c r="L33" s="6"/>
      <c r="AMC33" s="2"/>
    </row>
    <row r="34" spans="1:1017" s="9" customFormat="1" ht="15.75">
      <c r="A34" s="4"/>
      <c r="B34" s="8"/>
      <c r="C34" s="8"/>
      <c r="D34" s="17"/>
      <c r="E34" s="6"/>
      <c r="F34" s="6"/>
      <c r="G34" s="6"/>
      <c r="H34" s="6"/>
      <c r="I34" s="6"/>
      <c r="J34" s="6"/>
      <c r="K34" s="6"/>
      <c r="L34" s="6"/>
      <c r="AMC34" s="2"/>
    </row>
    <row r="35" spans="1:1017" s="9" customFormat="1" ht="15" customHeight="1">
      <c r="A35" s="18" t="s">
        <v>29</v>
      </c>
      <c r="B35" s="18"/>
      <c r="C35" s="18"/>
      <c r="D35" s="19">
        <f>SUM(D27:D34)</f>
        <v>705</v>
      </c>
      <c r="E35" s="20">
        <f t="shared" ref="E35:L35" si="3">E27+E28+E29+E30+E31+E32</f>
        <v>32.9</v>
      </c>
      <c r="F35" s="20">
        <f t="shared" si="3"/>
        <v>41.36</v>
      </c>
      <c r="G35" s="20">
        <f t="shared" si="3"/>
        <v>100.55</v>
      </c>
      <c r="H35" s="20">
        <f t="shared" si="3"/>
        <v>897.63000000000011</v>
      </c>
      <c r="I35" s="20">
        <f t="shared" si="3"/>
        <v>94</v>
      </c>
      <c r="J35" s="20">
        <f t="shared" si="3"/>
        <v>288</v>
      </c>
      <c r="K35" s="20">
        <f t="shared" si="3"/>
        <v>71</v>
      </c>
      <c r="L35" s="20">
        <f t="shared" si="3"/>
        <v>7</v>
      </c>
      <c r="AMC35" s="2"/>
    </row>
    <row r="36" spans="1:1017" ht="15.75">
      <c r="A36" s="44" t="s">
        <v>20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</row>
    <row r="37" spans="1:1017" ht="16.5" customHeight="1">
      <c r="A37" s="10" t="s">
        <v>95</v>
      </c>
      <c r="B37" s="9"/>
      <c r="C37" s="9"/>
      <c r="D37" s="9"/>
      <c r="E37" s="11" t="s">
        <v>0</v>
      </c>
      <c r="F37" s="49" t="s">
        <v>21</v>
      </c>
      <c r="G37" s="49"/>
      <c r="H37" s="49"/>
      <c r="I37" s="53"/>
      <c r="J37" s="53"/>
      <c r="K37" s="53"/>
      <c r="L37" s="5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</row>
    <row r="38" spans="1:1017" ht="30.75" customHeight="1">
      <c r="A38" s="2"/>
      <c r="B38" s="9"/>
      <c r="C38" s="9"/>
      <c r="D38" s="41" t="s">
        <v>2</v>
      </c>
      <c r="E38" s="41"/>
      <c r="F38" s="12" t="s">
        <v>3</v>
      </c>
      <c r="G38" s="2"/>
      <c r="H38" s="2"/>
      <c r="I38" s="42" t="s">
        <v>93</v>
      </c>
      <c r="J38" s="43"/>
      <c r="K38" s="43"/>
      <c r="L38" s="4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</row>
    <row r="39" spans="1:1017" ht="15">
      <c r="A39" s="47" t="s">
        <v>4</v>
      </c>
      <c r="B39" s="47" t="s">
        <v>5</v>
      </c>
      <c r="C39" s="47"/>
      <c r="D39" s="47" t="s">
        <v>6</v>
      </c>
      <c r="E39" s="50" t="s">
        <v>7</v>
      </c>
      <c r="F39" s="50"/>
      <c r="G39" s="50"/>
      <c r="H39" s="47" t="s">
        <v>8</v>
      </c>
      <c r="I39" s="50" t="s">
        <v>9</v>
      </c>
      <c r="J39" s="50"/>
      <c r="K39" s="50"/>
      <c r="L39" s="5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</row>
    <row r="40" spans="1:1017" ht="15">
      <c r="A40" s="48"/>
      <c r="B40" s="54"/>
      <c r="C40" s="55"/>
      <c r="D40" s="48"/>
      <c r="E40" s="13" t="s">
        <v>10</v>
      </c>
      <c r="F40" s="13" t="s">
        <v>11</v>
      </c>
      <c r="G40" s="13" t="s">
        <v>12</v>
      </c>
      <c r="H40" s="48"/>
      <c r="I40" s="13" t="s">
        <v>13</v>
      </c>
      <c r="J40" s="13" t="s">
        <v>14</v>
      </c>
      <c r="K40" s="13" t="s">
        <v>15</v>
      </c>
      <c r="L40" s="13" t="s">
        <v>16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</row>
    <row r="41" spans="1:1017" ht="15" customHeight="1">
      <c r="A41" s="14">
        <v>1</v>
      </c>
      <c r="B41" s="46">
        <v>2</v>
      </c>
      <c r="C41" s="46"/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12</v>
      </c>
      <c r="J41" s="14">
        <v>13</v>
      </c>
      <c r="K41" s="14">
        <v>14</v>
      </c>
      <c r="L41" s="14">
        <v>15</v>
      </c>
      <c r="M41" s="2"/>
      <c r="N41" s="2" t="s">
        <v>64</v>
      </c>
      <c r="O41" s="16" t="e">
        <f>#REF!</f>
        <v>#REF!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</row>
    <row r="42" spans="1:1017" ht="30" customHeight="1">
      <c r="A42" s="52" t="s">
        <v>28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2"/>
      <c r="N42" s="2" t="s">
        <v>66</v>
      </c>
      <c r="O42" s="2" t="e">
        <f>#REF!</f>
        <v>#REF!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</row>
    <row r="43" spans="1:1017" ht="15" hidden="1" customHeight="1">
      <c r="A43" s="4" t="s">
        <v>73</v>
      </c>
      <c r="B43" s="66" t="s">
        <v>72</v>
      </c>
      <c r="C43" s="67"/>
      <c r="D43" s="5">
        <v>225</v>
      </c>
      <c r="E43" s="6">
        <v>4</v>
      </c>
      <c r="F43" s="6">
        <v>4</v>
      </c>
      <c r="G43" s="6">
        <v>19</v>
      </c>
      <c r="H43" s="6">
        <f>(G43*3.8)+(F43*9)+(E43*4)</f>
        <v>124.2</v>
      </c>
      <c r="I43" s="6">
        <v>28</v>
      </c>
      <c r="J43" s="6">
        <v>54</v>
      </c>
      <c r="K43" s="6">
        <v>23</v>
      </c>
      <c r="L43" s="6">
        <v>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</row>
    <row r="44" spans="1:1017" ht="15" customHeight="1">
      <c r="A44" s="4"/>
      <c r="B44" s="56"/>
      <c r="C44" s="56"/>
      <c r="D44" s="5"/>
      <c r="E44" s="6"/>
      <c r="F44" s="6"/>
      <c r="G44" s="6"/>
      <c r="H44" s="6"/>
      <c r="I44" s="6"/>
      <c r="J44" s="6"/>
      <c r="K44" s="6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</row>
    <row r="45" spans="1:1017" s="12" customFormat="1" ht="15" customHeight="1">
      <c r="A45" s="4" t="s">
        <v>74</v>
      </c>
      <c r="B45" s="66" t="s">
        <v>75</v>
      </c>
      <c r="C45" s="67"/>
      <c r="D45" s="5">
        <v>110</v>
      </c>
      <c r="E45" s="6">
        <v>5</v>
      </c>
      <c r="F45" s="6">
        <v>6</v>
      </c>
      <c r="G45" s="6">
        <v>25</v>
      </c>
      <c r="H45" s="6">
        <f t="shared" ref="H45:H46" si="4">(G45*3.8)+(F45*9)+(E45*4)</f>
        <v>169</v>
      </c>
      <c r="I45" s="6">
        <v>16</v>
      </c>
      <c r="J45" s="6">
        <v>74</v>
      </c>
      <c r="K45" s="6">
        <v>29</v>
      </c>
      <c r="L45" s="6">
        <v>1</v>
      </c>
      <c r="AMC45" s="2"/>
    </row>
    <row r="46" spans="1:1017" s="9" customFormat="1" ht="15" customHeight="1">
      <c r="A46" s="4" t="s">
        <v>55</v>
      </c>
      <c r="B46" s="56" t="s">
        <v>63</v>
      </c>
      <c r="C46" s="56"/>
      <c r="D46" s="5">
        <v>20</v>
      </c>
      <c r="E46" s="6">
        <v>4</v>
      </c>
      <c r="F46" s="6">
        <v>0</v>
      </c>
      <c r="G46" s="6">
        <v>0.8</v>
      </c>
      <c r="H46" s="6">
        <f t="shared" si="4"/>
        <v>19.04</v>
      </c>
      <c r="I46" s="6">
        <v>3</v>
      </c>
      <c r="J46" s="6">
        <v>3</v>
      </c>
      <c r="K46" s="6">
        <v>2</v>
      </c>
      <c r="L46" s="6"/>
      <c r="AMC46" s="2"/>
    </row>
    <row r="47" spans="1:1017" ht="15">
      <c r="A47" s="4" t="s">
        <v>34</v>
      </c>
      <c r="B47" s="45" t="s">
        <v>35</v>
      </c>
      <c r="C47" s="45"/>
      <c r="D47" s="5">
        <v>235</v>
      </c>
      <c r="E47" s="6">
        <v>0.1</v>
      </c>
      <c r="F47" s="6">
        <v>0</v>
      </c>
      <c r="G47" s="6">
        <v>15</v>
      </c>
      <c r="H47" s="6">
        <f>(E47*7)+(F47*9)+(G47*3.8)</f>
        <v>57.7</v>
      </c>
      <c r="I47" s="6">
        <v>5</v>
      </c>
      <c r="J47" s="6">
        <v>8</v>
      </c>
      <c r="K47" s="6">
        <v>4</v>
      </c>
      <c r="L47" s="6">
        <v>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</row>
    <row r="48" spans="1:1017" ht="15">
      <c r="A48" s="7" t="s">
        <v>45</v>
      </c>
      <c r="B48" s="45" t="s">
        <v>33</v>
      </c>
      <c r="C48" s="45"/>
      <c r="D48" s="3">
        <v>45</v>
      </c>
      <c r="E48" s="15">
        <v>3.8</v>
      </c>
      <c r="F48" s="15">
        <v>2.36</v>
      </c>
      <c r="G48" s="15">
        <v>23.55</v>
      </c>
      <c r="H48" s="15">
        <f>(E48*7)+(F48*9)+(G48*3.8)</f>
        <v>137.32999999999998</v>
      </c>
      <c r="I48" s="6">
        <v>7</v>
      </c>
      <c r="J48" s="6">
        <v>40</v>
      </c>
      <c r="K48" s="6">
        <v>11</v>
      </c>
      <c r="L48" s="6">
        <v>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</row>
    <row r="49" spans="1:1017" ht="15.75">
      <c r="A49" s="4"/>
      <c r="B49" s="8"/>
      <c r="C49" s="8"/>
      <c r="D49" s="17"/>
      <c r="E49" s="6"/>
      <c r="F49" s="6"/>
      <c r="G49" s="6"/>
      <c r="H49" s="6"/>
      <c r="I49" s="6"/>
      <c r="J49" s="6"/>
      <c r="K49" s="6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</row>
    <row r="50" spans="1:1017" ht="14.25" customHeight="1">
      <c r="A50" s="4"/>
      <c r="B50" s="8"/>
      <c r="C50" s="8"/>
      <c r="D50" s="17"/>
      <c r="E50" s="6"/>
      <c r="F50" s="6"/>
      <c r="G50" s="6"/>
      <c r="H50" s="6"/>
      <c r="I50" s="6"/>
      <c r="J50" s="6"/>
      <c r="K50" s="6"/>
      <c r="L50" s="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</row>
    <row r="51" spans="1:1017" ht="15.75">
      <c r="A51" s="18" t="s">
        <v>29</v>
      </c>
      <c r="B51" s="18"/>
      <c r="C51" s="18"/>
      <c r="D51" s="19"/>
      <c r="E51" s="20">
        <f t="shared" ref="E51:L51" si="5">E43+E44+E45+E46+E47+E48</f>
        <v>16.899999999999999</v>
      </c>
      <c r="F51" s="20">
        <f t="shared" si="5"/>
        <v>12.36</v>
      </c>
      <c r="G51" s="20">
        <f t="shared" si="5"/>
        <v>83.35</v>
      </c>
      <c r="H51" s="20">
        <f t="shared" si="5"/>
        <v>507.27</v>
      </c>
      <c r="I51" s="20">
        <f t="shared" si="5"/>
        <v>59</v>
      </c>
      <c r="J51" s="20">
        <f t="shared" si="5"/>
        <v>179</v>
      </c>
      <c r="K51" s="20">
        <f t="shared" si="5"/>
        <v>69</v>
      </c>
      <c r="L51" s="20">
        <f t="shared" si="5"/>
        <v>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</row>
    <row r="52" spans="1:1017" ht="15.75">
      <c r="A52" s="10" t="s">
        <v>95</v>
      </c>
      <c r="B52" s="9"/>
      <c r="C52" s="9"/>
      <c r="D52" s="9"/>
      <c r="E52" s="11" t="s">
        <v>0</v>
      </c>
      <c r="F52" s="49" t="s">
        <v>22</v>
      </c>
      <c r="G52" s="49"/>
      <c r="H52" s="49"/>
      <c r="I52" s="53"/>
      <c r="J52" s="53"/>
      <c r="K52" s="53"/>
      <c r="L52" s="5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</row>
    <row r="53" spans="1:1017" ht="26.25" customHeight="1">
      <c r="A53" s="2"/>
      <c r="B53" s="9"/>
      <c r="C53" s="9"/>
      <c r="D53" s="41" t="s">
        <v>2</v>
      </c>
      <c r="E53" s="41"/>
      <c r="F53" s="12" t="s">
        <v>3</v>
      </c>
      <c r="G53" s="2"/>
      <c r="H53" s="2"/>
      <c r="I53" s="42" t="s">
        <v>93</v>
      </c>
      <c r="J53" s="43"/>
      <c r="K53" s="43"/>
      <c r="L53" s="4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</row>
    <row r="54" spans="1:1017" ht="18" customHeight="1">
      <c r="A54" s="47" t="s">
        <v>4</v>
      </c>
      <c r="B54" s="47" t="s">
        <v>5</v>
      </c>
      <c r="C54" s="47"/>
      <c r="D54" s="47" t="s">
        <v>6</v>
      </c>
      <c r="E54" s="50" t="s">
        <v>7</v>
      </c>
      <c r="F54" s="50"/>
      <c r="G54" s="50"/>
      <c r="H54" s="47" t="s">
        <v>8</v>
      </c>
      <c r="I54" s="50" t="s">
        <v>9</v>
      </c>
      <c r="J54" s="50"/>
      <c r="K54" s="50"/>
      <c r="L54" s="5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</row>
    <row r="55" spans="1:1017" ht="15" customHeight="1">
      <c r="A55" s="48"/>
      <c r="B55" s="54"/>
      <c r="C55" s="55"/>
      <c r="D55" s="48"/>
      <c r="E55" s="13" t="s">
        <v>10</v>
      </c>
      <c r="F55" s="13" t="s">
        <v>11</v>
      </c>
      <c r="G55" s="13" t="s">
        <v>12</v>
      </c>
      <c r="H55" s="48"/>
      <c r="I55" s="13" t="s">
        <v>13</v>
      </c>
      <c r="J55" s="13" t="s">
        <v>14</v>
      </c>
      <c r="K55" s="13" t="s">
        <v>15</v>
      </c>
      <c r="L55" s="13" t="s">
        <v>16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</row>
    <row r="56" spans="1:1017" ht="15" customHeight="1">
      <c r="A56" s="14">
        <v>1</v>
      </c>
      <c r="B56" s="46">
        <v>2</v>
      </c>
      <c r="C56" s="46"/>
      <c r="D56" s="14">
        <v>3</v>
      </c>
      <c r="E56" s="14">
        <v>4</v>
      </c>
      <c r="F56" s="14">
        <v>5</v>
      </c>
      <c r="G56" s="14">
        <v>6</v>
      </c>
      <c r="H56" s="14">
        <v>7</v>
      </c>
      <c r="I56" s="14">
        <v>12</v>
      </c>
      <c r="J56" s="14">
        <v>13</v>
      </c>
      <c r="K56" s="14">
        <v>14</v>
      </c>
      <c r="L56" s="14">
        <v>15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</row>
    <row r="57" spans="1:1017" ht="15" customHeight="1">
      <c r="A57" s="52" t="s">
        <v>28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</row>
    <row r="58" spans="1:1017" ht="15" customHeight="1">
      <c r="A58" s="4" t="s">
        <v>56</v>
      </c>
      <c r="B58" s="56" t="s">
        <v>30</v>
      </c>
      <c r="C58" s="56"/>
      <c r="D58" s="5">
        <v>225</v>
      </c>
      <c r="E58" s="6">
        <v>8</v>
      </c>
      <c r="F58" s="6">
        <v>8</v>
      </c>
      <c r="G58" s="6">
        <v>21</v>
      </c>
      <c r="H58" s="6">
        <f>(G58*3.8)+(F58*9)+(E58*4)</f>
        <v>183.8</v>
      </c>
      <c r="I58" s="6">
        <v>30</v>
      </c>
      <c r="J58" s="6">
        <v>71</v>
      </c>
      <c r="K58" s="6">
        <v>29</v>
      </c>
      <c r="L58" s="6">
        <v>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</row>
    <row r="59" spans="1:1017" s="12" customFormat="1" ht="17.25" customHeight="1">
      <c r="A59" s="6" t="s">
        <v>57</v>
      </c>
      <c r="B59" s="56" t="s">
        <v>40</v>
      </c>
      <c r="C59" s="56"/>
      <c r="D59" s="5">
        <v>110</v>
      </c>
      <c r="E59" s="6">
        <v>18</v>
      </c>
      <c r="F59" s="6">
        <v>21</v>
      </c>
      <c r="G59" s="6">
        <v>26</v>
      </c>
      <c r="H59" s="6">
        <f t="shared" ref="H59:H61" si="6">(G59*3.8)+(F59*9)+(E59*4)</f>
        <v>359.8</v>
      </c>
      <c r="I59" s="6">
        <v>23</v>
      </c>
      <c r="J59" s="6">
        <v>210</v>
      </c>
      <c r="K59" s="6">
        <v>39</v>
      </c>
      <c r="L59" s="6">
        <v>3</v>
      </c>
      <c r="AMC59" s="2"/>
    </row>
    <row r="60" spans="1:1017" s="9" customFormat="1" ht="15" customHeight="1">
      <c r="A60" s="4" t="s">
        <v>55</v>
      </c>
      <c r="B60" s="56" t="s">
        <v>63</v>
      </c>
      <c r="C60" s="56"/>
      <c r="D60" s="5">
        <v>20</v>
      </c>
      <c r="E60" s="6">
        <v>4</v>
      </c>
      <c r="F60" s="6">
        <v>0</v>
      </c>
      <c r="G60" s="6">
        <v>0.8</v>
      </c>
      <c r="H60" s="6">
        <f t="shared" si="6"/>
        <v>19.04</v>
      </c>
      <c r="I60" s="6">
        <v>10</v>
      </c>
      <c r="J60" s="6">
        <v>8</v>
      </c>
      <c r="K60" s="6">
        <v>4</v>
      </c>
      <c r="L60" s="6">
        <v>0</v>
      </c>
      <c r="AMC60" s="2"/>
    </row>
    <row r="61" spans="1:1017" s="9" customFormat="1" ht="15" customHeight="1">
      <c r="A61" s="4" t="s">
        <v>54</v>
      </c>
      <c r="B61" s="56" t="s">
        <v>17</v>
      </c>
      <c r="C61" s="56"/>
      <c r="D61" s="5">
        <v>235</v>
      </c>
      <c r="E61" s="6">
        <v>5</v>
      </c>
      <c r="F61" s="6">
        <v>0</v>
      </c>
      <c r="G61" s="6">
        <v>33</v>
      </c>
      <c r="H61" s="6">
        <f t="shared" si="6"/>
        <v>145.39999999999998</v>
      </c>
      <c r="I61" s="6">
        <v>12</v>
      </c>
      <c r="J61" s="6">
        <v>4</v>
      </c>
      <c r="K61" s="6">
        <v>4</v>
      </c>
      <c r="L61" s="6">
        <v>0</v>
      </c>
      <c r="AMC61" s="2"/>
    </row>
    <row r="62" spans="1:1017" s="9" customFormat="1" ht="15" customHeight="1">
      <c r="A62" s="7" t="s">
        <v>45</v>
      </c>
      <c r="B62" s="45" t="s">
        <v>33</v>
      </c>
      <c r="C62" s="45"/>
      <c r="D62" s="3">
        <v>45</v>
      </c>
      <c r="E62" s="15">
        <v>3.8</v>
      </c>
      <c r="F62" s="15">
        <v>2.36</v>
      </c>
      <c r="G62" s="15">
        <v>23.55</v>
      </c>
      <c r="H62" s="15">
        <f>(E62*7)+(F62*9)+(G62*3.8)</f>
        <v>137.32999999999998</v>
      </c>
      <c r="I62" s="6">
        <v>7</v>
      </c>
      <c r="J62" s="6">
        <v>40</v>
      </c>
      <c r="K62" s="6">
        <v>11</v>
      </c>
      <c r="L62" s="6">
        <v>1</v>
      </c>
      <c r="AMC62" s="2"/>
    </row>
    <row r="63" spans="1:1017" s="9" customFormat="1" ht="15" customHeight="1">
      <c r="A63" s="4"/>
      <c r="B63" s="8"/>
      <c r="C63" s="8"/>
      <c r="D63" s="17">
        <f>SUM(D58:D62)</f>
        <v>635</v>
      </c>
      <c r="E63" s="6"/>
      <c r="F63" s="6"/>
      <c r="G63" s="6"/>
      <c r="H63" s="6"/>
      <c r="I63" s="6"/>
      <c r="J63" s="6"/>
      <c r="K63" s="6"/>
      <c r="L63" s="6"/>
      <c r="AMC63" s="2"/>
    </row>
    <row r="64" spans="1:1017" ht="15.75">
      <c r="A64" s="4"/>
      <c r="B64" s="8"/>
      <c r="C64" s="8"/>
      <c r="D64" s="23"/>
      <c r="E64" s="6"/>
      <c r="F64" s="6"/>
      <c r="G64" s="6"/>
      <c r="H64" s="6"/>
      <c r="I64" s="6"/>
      <c r="J64" s="6"/>
      <c r="K64" s="6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</row>
    <row r="65" spans="1:1017" ht="16.5" customHeight="1">
      <c r="A65" s="51" t="s">
        <v>29</v>
      </c>
      <c r="B65" s="51"/>
      <c r="C65" s="51"/>
      <c r="D65" s="51"/>
      <c r="E65" s="20">
        <f>E58+E59+E60+E61+E62</f>
        <v>38.799999999999997</v>
      </c>
      <c r="F65" s="20">
        <f t="shared" ref="F65:L65" si="7">F58+F59+F60+F61+F62</f>
        <v>31.36</v>
      </c>
      <c r="G65" s="20">
        <f t="shared" si="7"/>
        <v>104.35</v>
      </c>
      <c r="H65" s="20">
        <f t="shared" si="7"/>
        <v>845.36999999999989</v>
      </c>
      <c r="I65" s="20">
        <f t="shared" si="7"/>
        <v>82</v>
      </c>
      <c r="J65" s="20">
        <f t="shared" si="7"/>
        <v>333</v>
      </c>
      <c r="K65" s="20">
        <f t="shared" si="7"/>
        <v>87</v>
      </c>
      <c r="L65" s="20">
        <f t="shared" si="7"/>
        <v>6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</row>
    <row r="66" spans="1:1017" ht="15.75">
      <c r="A66" s="44" t="s">
        <v>23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</row>
    <row r="67" spans="1:1017" ht="15.75">
      <c r="A67" s="10" t="s">
        <v>95</v>
      </c>
      <c r="B67" s="9"/>
      <c r="C67" s="9"/>
      <c r="D67" s="9"/>
      <c r="E67" s="11" t="s">
        <v>0</v>
      </c>
      <c r="F67" s="49" t="s">
        <v>24</v>
      </c>
      <c r="G67" s="49"/>
      <c r="H67" s="49"/>
      <c r="I67" s="53"/>
      <c r="J67" s="53"/>
      <c r="K67" s="53"/>
      <c r="L67" s="5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</row>
    <row r="68" spans="1:1017" ht="30" customHeight="1">
      <c r="A68" s="2"/>
      <c r="B68" s="9"/>
      <c r="C68" s="9"/>
      <c r="D68" s="41" t="s">
        <v>2</v>
      </c>
      <c r="E68" s="41"/>
      <c r="F68" s="12" t="s">
        <v>3</v>
      </c>
      <c r="G68" s="2"/>
      <c r="H68" s="2"/>
      <c r="I68" s="42" t="s">
        <v>93</v>
      </c>
      <c r="J68" s="43"/>
      <c r="K68" s="43"/>
      <c r="L68" s="4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</row>
    <row r="69" spans="1:1017" ht="15" customHeight="1">
      <c r="A69" s="47" t="s">
        <v>4</v>
      </c>
      <c r="B69" s="47" t="s">
        <v>5</v>
      </c>
      <c r="C69" s="47"/>
      <c r="D69" s="47" t="s">
        <v>6</v>
      </c>
      <c r="E69" s="50" t="s">
        <v>7</v>
      </c>
      <c r="F69" s="50"/>
      <c r="G69" s="50"/>
      <c r="H69" s="47" t="s">
        <v>8</v>
      </c>
      <c r="I69" s="50" t="s">
        <v>9</v>
      </c>
      <c r="J69" s="50"/>
      <c r="K69" s="50"/>
      <c r="L69" s="5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</row>
    <row r="70" spans="1:1017" ht="15" customHeight="1">
      <c r="A70" s="48"/>
      <c r="B70" s="54"/>
      <c r="C70" s="55"/>
      <c r="D70" s="48"/>
      <c r="E70" s="13" t="s">
        <v>10</v>
      </c>
      <c r="F70" s="13" t="s">
        <v>11</v>
      </c>
      <c r="G70" s="13" t="s">
        <v>12</v>
      </c>
      <c r="H70" s="48"/>
      <c r="I70" s="13" t="s">
        <v>13</v>
      </c>
      <c r="J70" s="13" t="s">
        <v>14</v>
      </c>
      <c r="K70" s="13" t="s">
        <v>15</v>
      </c>
      <c r="L70" s="13" t="s">
        <v>16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</row>
    <row r="71" spans="1:1017" ht="15.6" customHeight="1">
      <c r="A71" s="14">
        <v>1</v>
      </c>
      <c r="B71" s="46">
        <v>2</v>
      </c>
      <c r="C71" s="46"/>
      <c r="D71" s="14">
        <v>3</v>
      </c>
      <c r="E71" s="14">
        <v>4</v>
      </c>
      <c r="F71" s="14">
        <v>5</v>
      </c>
      <c r="G71" s="14">
        <v>6</v>
      </c>
      <c r="H71" s="14">
        <v>7</v>
      </c>
      <c r="I71" s="14">
        <v>12</v>
      </c>
      <c r="J71" s="14">
        <v>13</v>
      </c>
      <c r="K71" s="14">
        <v>14</v>
      </c>
      <c r="L71" s="14">
        <v>15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</row>
    <row r="72" spans="1:1017" ht="35.450000000000003" customHeight="1">
      <c r="A72" s="52" t="s">
        <v>28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</row>
    <row r="73" spans="1:1017" s="12" customFormat="1" ht="15" customHeight="1">
      <c r="A73" s="4" t="s">
        <v>49</v>
      </c>
      <c r="B73" s="56" t="s">
        <v>38</v>
      </c>
      <c r="C73" s="56"/>
      <c r="D73" s="5">
        <v>225</v>
      </c>
      <c r="E73" s="6">
        <v>5</v>
      </c>
      <c r="F73" s="6">
        <v>7</v>
      </c>
      <c r="G73" s="6">
        <v>14</v>
      </c>
      <c r="H73" s="6">
        <f>(G73*3.8)+(F73*9)+(E73*4)</f>
        <v>136.19999999999999</v>
      </c>
      <c r="I73" s="6">
        <v>29</v>
      </c>
      <c r="J73" s="6">
        <v>68</v>
      </c>
      <c r="K73" s="6">
        <v>24</v>
      </c>
      <c r="L73" s="6">
        <v>1</v>
      </c>
      <c r="M73" s="24"/>
      <c r="AMC73" s="2"/>
    </row>
    <row r="74" spans="1:1017" ht="15" customHeight="1">
      <c r="A74" s="3" t="s">
        <v>31</v>
      </c>
      <c r="B74" s="45" t="s">
        <v>32</v>
      </c>
      <c r="C74" s="45"/>
      <c r="D74" s="3">
        <v>60</v>
      </c>
      <c r="E74" s="15">
        <v>7</v>
      </c>
      <c r="F74" s="15">
        <v>14</v>
      </c>
      <c r="G74" s="15">
        <v>0.2</v>
      </c>
      <c r="H74" s="15">
        <f>(E74*7)+(F74*9)+(G74*3.8)</f>
        <v>175.76</v>
      </c>
      <c r="I74" s="6">
        <v>12</v>
      </c>
      <c r="J74" s="6">
        <v>125</v>
      </c>
      <c r="K74" s="6">
        <v>19</v>
      </c>
      <c r="L74" s="6">
        <v>2</v>
      </c>
    </row>
    <row r="75" spans="1:1017" ht="15">
      <c r="A75" s="4" t="s">
        <v>69</v>
      </c>
      <c r="B75" s="56" t="s">
        <v>39</v>
      </c>
      <c r="C75" s="56"/>
      <c r="D75" s="5">
        <v>140</v>
      </c>
      <c r="E75" s="6">
        <v>4</v>
      </c>
      <c r="F75" s="6">
        <v>4</v>
      </c>
      <c r="G75" s="6">
        <v>19</v>
      </c>
      <c r="H75" s="6">
        <f t="shared" ref="H75" si="8">(G75*3.8)+(F75*9)+(E75*4)</f>
        <v>124.2</v>
      </c>
      <c r="I75" s="6">
        <v>14</v>
      </c>
      <c r="J75" s="6">
        <v>101</v>
      </c>
      <c r="K75" s="6">
        <v>68</v>
      </c>
      <c r="L75" s="6">
        <v>2</v>
      </c>
    </row>
    <row r="76" spans="1:1017" ht="15" customHeight="1">
      <c r="A76" s="4" t="s">
        <v>34</v>
      </c>
      <c r="B76" s="45" t="s">
        <v>35</v>
      </c>
      <c r="C76" s="45"/>
      <c r="D76" s="5">
        <v>235</v>
      </c>
      <c r="E76" s="6">
        <v>0.1</v>
      </c>
      <c r="F76" s="6">
        <v>0</v>
      </c>
      <c r="G76" s="6">
        <v>15</v>
      </c>
      <c r="H76" s="6">
        <f>(E76*7)+(F76*9)+(G76*3.8)</f>
        <v>57.7</v>
      </c>
      <c r="I76" s="6">
        <v>5</v>
      </c>
      <c r="J76" s="6">
        <v>8</v>
      </c>
      <c r="K76" s="6">
        <v>4</v>
      </c>
      <c r="L76" s="6">
        <v>1</v>
      </c>
    </row>
    <row r="77" spans="1:1017" ht="15" customHeight="1">
      <c r="A77" s="7" t="s">
        <v>45</v>
      </c>
      <c r="B77" s="45" t="s">
        <v>33</v>
      </c>
      <c r="C77" s="45"/>
      <c r="D77" s="3">
        <v>45</v>
      </c>
      <c r="E77" s="15">
        <v>3.8</v>
      </c>
      <c r="F77" s="15">
        <v>2.36</v>
      </c>
      <c r="G77" s="15">
        <v>23.55</v>
      </c>
      <c r="H77" s="15">
        <f>(E77*7)+(F77*9)+(G77*3.8)</f>
        <v>137.32999999999998</v>
      </c>
      <c r="I77" s="6">
        <v>7</v>
      </c>
      <c r="J77" s="6">
        <v>40</v>
      </c>
      <c r="K77" s="6">
        <v>11</v>
      </c>
      <c r="L77" s="6">
        <v>1</v>
      </c>
    </row>
    <row r="78" spans="1:1017" ht="15">
      <c r="A78" s="4" t="s">
        <v>51</v>
      </c>
      <c r="B78" s="62" t="s">
        <v>65</v>
      </c>
      <c r="C78" s="63"/>
      <c r="D78" s="5">
        <v>30</v>
      </c>
      <c r="E78" s="6">
        <v>0</v>
      </c>
      <c r="F78" s="6">
        <v>2</v>
      </c>
      <c r="G78" s="6">
        <v>2</v>
      </c>
      <c r="H78" s="6">
        <f t="shared" ref="H78" si="9">(E78*4)+(F78*9)+(G78*3.8)</f>
        <v>25.6</v>
      </c>
      <c r="I78" s="6">
        <v>2</v>
      </c>
      <c r="J78" s="6">
        <v>2</v>
      </c>
      <c r="K78" s="6">
        <v>2</v>
      </c>
      <c r="L78" s="6">
        <v>0</v>
      </c>
    </row>
    <row r="79" spans="1:1017" ht="15.75">
      <c r="A79" s="4"/>
      <c r="B79" s="8"/>
      <c r="C79" s="8"/>
      <c r="D79" s="25">
        <f>SUM(D73:D78)</f>
        <v>735</v>
      </c>
      <c r="E79" s="6"/>
      <c r="F79" s="6"/>
      <c r="G79" s="6"/>
      <c r="H79" s="6"/>
      <c r="I79" s="6"/>
      <c r="J79" s="6"/>
      <c r="K79" s="6"/>
      <c r="L79" s="6"/>
    </row>
    <row r="80" spans="1:1017" ht="15.75">
      <c r="A80" s="4"/>
      <c r="B80" s="8"/>
      <c r="C80" s="8"/>
      <c r="D80" s="26"/>
      <c r="E80" s="6"/>
      <c r="F80" s="6"/>
      <c r="G80" s="6"/>
      <c r="H80" s="6"/>
      <c r="I80" s="6"/>
      <c r="J80" s="6"/>
      <c r="K80" s="6"/>
      <c r="L80" s="6"/>
    </row>
    <row r="81" spans="1:15" ht="15.75">
      <c r="A81" s="51" t="s">
        <v>29</v>
      </c>
      <c r="B81" s="51"/>
      <c r="C81" s="51"/>
      <c r="D81" s="51"/>
      <c r="E81" s="20">
        <f>E73+E74+E75+E76+E77+E78</f>
        <v>19.900000000000002</v>
      </c>
      <c r="F81" s="20">
        <f t="shared" ref="F81:L81" si="10">F73+F74+F75+F76+F77+F78</f>
        <v>29.36</v>
      </c>
      <c r="G81" s="20">
        <f t="shared" si="10"/>
        <v>73.75</v>
      </c>
      <c r="H81" s="20">
        <f t="shared" si="10"/>
        <v>656.79</v>
      </c>
      <c r="I81" s="20">
        <f t="shared" si="10"/>
        <v>69</v>
      </c>
      <c r="J81" s="20">
        <f t="shared" si="10"/>
        <v>344</v>
      </c>
      <c r="K81" s="20">
        <f t="shared" si="10"/>
        <v>128</v>
      </c>
      <c r="L81" s="20">
        <f t="shared" si="10"/>
        <v>7</v>
      </c>
    </row>
    <row r="82" spans="1:15" ht="15.75">
      <c r="A82" s="38"/>
      <c r="B82" s="38"/>
      <c r="C82" s="38"/>
      <c r="D82" s="38"/>
      <c r="E82" s="39"/>
      <c r="F82" s="39"/>
      <c r="G82" s="39"/>
      <c r="H82" s="39"/>
      <c r="I82" s="39"/>
      <c r="J82" s="39"/>
      <c r="K82" s="39"/>
      <c r="L82" s="39"/>
    </row>
    <row r="83" spans="1:15" ht="15.75">
      <c r="A83" s="44" t="s">
        <v>25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</row>
    <row r="84" spans="1:15" ht="15.75">
      <c r="A84" s="10" t="s">
        <v>95</v>
      </c>
      <c r="B84" s="9"/>
      <c r="C84" s="9"/>
      <c r="D84" s="9"/>
      <c r="E84" s="11" t="s">
        <v>0</v>
      </c>
      <c r="F84" s="49" t="s">
        <v>1</v>
      </c>
      <c r="G84" s="49"/>
      <c r="H84" s="49"/>
      <c r="I84" s="53"/>
      <c r="J84" s="53"/>
      <c r="K84" s="53"/>
      <c r="L84" s="53"/>
    </row>
    <row r="85" spans="1:15" ht="33" customHeight="1">
      <c r="A85" s="2"/>
      <c r="B85" s="9"/>
      <c r="C85" s="9"/>
      <c r="D85" s="41" t="s">
        <v>2</v>
      </c>
      <c r="E85" s="41"/>
      <c r="F85" s="12" t="s">
        <v>26</v>
      </c>
      <c r="G85" s="2"/>
      <c r="H85" s="2"/>
      <c r="I85" s="42" t="s">
        <v>93</v>
      </c>
      <c r="J85" s="43"/>
      <c r="K85" s="43"/>
      <c r="L85" s="43"/>
    </row>
    <row r="86" spans="1:15" ht="15">
      <c r="A86" s="47" t="s">
        <v>4</v>
      </c>
      <c r="B86" s="47" t="s">
        <v>5</v>
      </c>
      <c r="C86" s="47"/>
      <c r="D86" s="47" t="s">
        <v>6</v>
      </c>
      <c r="E86" s="50" t="s">
        <v>7</v>
      </c>
      <c r="F86" s="50"/>
      <c r="G86" s="50"/>
      <c r="H86" s="47" t="s">
        <v>8</v>
      </c>
      <c r="I86" s="50" t="s">
        <v>9</v>
      </c>
      <c r="J86" s="50"/>
      <c r="K86" s="50"/>
      <c r="L86" s="50"/>
    </row>
    <row r="87" spans="1:15" ht="15">
      <c r="A87" s="48"/>
      <c r="B87" s="54"/>
      <c r="C87" s="55"/>
      <c r="D87" s="48"/>
      <c r="E87" s="13" t="s">
        <v>10</v>
      </c>
      <c r="F87" s="13" t="s">
        <v>11</v>
      </c>
      <c r="G87" s="13" t="s">
        <v>12</v>
      </c>
      <c r="H87" s="48"/>
      <c r="I87" s="13" t="s">
        <v>13</v>
      </c>
      <c r="J87" s="13" t="s">
        <v>14</v>
      </c>
      <c r="K87" s="13" t="s">
        <v>15</v>
      </c>
      <c r="L87" s="13" t="s">
        <v>16</v>
      </c>
    </row>
    <row r="88" spans="1:15" ht="15">
      <c r="A88" s="14">
        <v>1</v>
      </c>
      <c r="B88" s="46">
        <v>2</v>
      </c>
      <c r="C88" s="46"/>
      <c r="D88" s="14">
        <v>3</v>
      </c>
      <c r="E88" s="14">
        <v>4</v>
      </c>
      <c r="F88" s="14">
        <v>5</v>
      </c>
      <c r="G88" s="14">
        <v>6</v>
      </c>
      <c r="H88" s="14">
        <v>7</v>
      </c>
      <c r="I88" s="14">
        <v>12</v>
      </c>
      <c r="J88" s="14">
        <v>13</v>
      </c>
      <c r="K88" s="14">
        <v>14</v>
      </c>
      <c r="L88" s="14">
        <v>15</v>
      </c>
      <c r="M88" s="27"/>
      <c r="N88" s="1" t="s">
        <v>67</v>
      </c>
      <c r="O88" s="1">
        <f>D97</f>
        <v>0</v>
      </c>
    </row>
    <row r="89" spans="1:15" ht="31.5" customHeight="1">
      <c r="A89" s="52" t="s">
        <v>28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1:15" ht="15" customHeight="1">
      <c r="A90" s="4" t="s">
        <v>52</v>
      </c>
      <c r="B90" s="56" t="s">
        <v>37</v>
      </c>
      <c r="C90" s="56"/>
      <c r="D90" s="5">
        <v>225</v>
      </c>
      <c r="E90" s="6">
        <v>6</v>
      </c>
      <c r="F90" s="6">
        <v>7</v>
      </c>
      <c r="G90" s="6">
        <v>18</v>
      </c>
      <c r="H90" s="6">
        <f>(G90*3.8)+(F90*9)+(E90*4)</f>
        <v>155.39999999999998</v>
      </c>
      <c r="I90" s="6">
        <v>30</v>
      </c>
      <c r="J90" s="6">
        <v>71</v>
      </c>
      <c r="K90" s="6">
        <v>29</v>
      </c>
      <c r="L90" s="6">
        <v>2</v>
      </c>
    </row>
    <row r="91" spans="1:15" ht="15" customHeight="1">
      <c r="A91" s="4" t="s">
        <v>53</v>
      </c>
      <c r="B91" s="56" t="s">
        <v>44</v>
      </c>
      <c r="C91" s="56"/>
      <c r="D91" s="5">
        <v>60</v>
      </c>
      <c r="E91" s="6">
        <v>13.09</v>
      </c>
      <c r="F91" s="6">
        <v>17.45</v>
      </c>
      <c r="G91" s="6">
        <v>19.600000000000001</v>
      </c>
      <c r="H91" s="6">
        <f t="shared" ref="H91:H93" si="11">(G91*3.8)+(F91*9)+(E91*4)</f>
        <v>283.89</v>
      </c>
      <c r="I91" s="6">
        <v>17.45</v>
      </c>
      <c r="J91" s="6">
        <v>149.4</v>
      </c>
      <c r="K91" s="6">
        <v>26.18</v>
      </c>
      <c r="L91" s="6">
        <v>2.2000000000000002</v>
      </c>
    </row>
    <row r="92" spans="1:15" ht="15" customHeight="1">
      <c r="A92" s="4" t="s">
        <v>47</v>
      </c>
      <c r="B92" s="56" t="s">
        <v>87</v>
      </c>
      <c r="C92" s="56"/>
      <c r="D92" s="5">
        <v>110</v>
      </c>
      <c r="E92" s="6">
        <v>6</v>
      </c>
      <c r="F92" s="6">
        <v>7</v>
      </c>
      <c r="G92" s="6">
        <v>33</v>
      </c>
      <c r="H92" s="6">
        <f t="shared" si="11"/>
        <v>212.39999999999998</v>
      </c>
      <c r="I92" s="6">
        <v>15</v>
      </c>
      <c r="J92" s="6">
        <v>48</v>
      </c>
      <c r="K92" s="6">
        <v>9</v>
      </c>
      <c r="L92" s="6">
        <v>1</v>
      </c>
    </row>
    <row r="93" spans="1:15" ht="15" customHeight="1">
      <c r="A93" s="4" t="s">
        <v>46</v>
      </c>
      <c r="B93" s="56" t="s">
        <v>36</v>
      </c>
      <c r="C93" s="56"/>
      <c r="D93" s="28">
        <v>30</v>
      </c>
      <c r="E93" s="15">
        <v>1</v>
      </c>
      <c r="F93" s="15">
        <v>2</v>
      </c>
      <c r="G93" s="15">
        <v>3</v>
      </c>
      <c r="H93" s="6">
        <f t="shared" si="11"/>
        <v>33.4</v>
      </c>
      <c r="I93" s="6">
        <v>25</v>
      </c>
      <c r="J93" s="6">
        <v>32</v>
      </c>
      <c r="K93" s="6">
        <v>15</v>
      </c>
      <c r="L93" s="6">
        <v>1</v>
      </c>
    </row>
    <row r="94" spans="1:15" ht="15">
      <c r="A94" s="4" t="s">
        <v>34</v>
      </c>
      <c r="B94" s="45" t="s">
        <v>35</v>
      </c>
      <c r="C94" s="45"/>
      <c r="D94" s="5">
        <v>235</v>
      </c>
      <c r="E94" s="6">
        <v>0.1</v>
      </c>
      <c r="F94" s="6">
        <v>0</v>
      </c>
      <c r="G94" s="6">
        <v>15</v>
      </c>
      <c r="H94" s="6">
        <f>(E94*7)+(F94*9)+(G94*3.8)</f>
        <v>57.7</v>
      </c>
      <c r="I94" s="6">
        <v>16</v>
      </c>
      <c r="J94" s="6">
        <v>14</v>
      </c>
      <c r="K94" s="6">
        <v>10</v>
      </c>
      <c r="L94" s="6">
        <v>0</v>
      </c>
    </row>
    <row r="95" spans="1:15" ht="15">
      <c r="A95" s="7" t="s">
        <v>45</v>
      </c>
      <c r="B95" s="45" t="s">
        <v>33</v>
      </c>
      <c r="C95" s="45"/>
      <c r="D95" s="3">
        <v>45</v>
      </c>
      <c r="E95" s="15">
        <v>3.8</v>
      </c>
      <c r="F95" s="15">
        <v>2.36</v>
      </c>
      <c r="G95" s="15">
        <v>23.55</v>
      </c>
      <c r="H95" s="15">
        <f>(E95*7)+(F95*9)+(G95*3.8)</f>
        <v>137.32999999999998</v>
      </c>
      <c r="I95" s="6">
        <v>7</v>
      </c>
      <c r="J95" s="6">
        <v>40</v>
      </c>
      <c r="K95" s="6">
        <v>11</v>
      </c>
      <c r="L95" s="6">
        <v>1</v>
      </c>
    </row>
    <row r="96" spans="1:15" ht="15.75">
      <c r="A96" s="4"/>
      <c r="B96" s="8"/>
      <c r="C96" s="8"/>
      <c r="D96" s="26">
        <f>SUM(D90:D95)</f>
        <v>705</v>
      </c>
      <c r="E96" s="6"/>
      <c r="F96" s="6"/>
      <c r="G96" s="6"/>
      <c r="H96" s="6"/>
      <c r="I96" s="6"/>
      <c r="J96" s="6"/>
      <c r="K96" s="6"/>
      <c r="L96" s="6"/>
    </row>
    <row r="97" spans="1:15" ht="15.75">
      <c r="A97" s="4"/>
      <c r="B97" s="8"/>
      <c r="C97" s="8"/>
      <c r="D97" s="26"/>
      <c r="E97" s="6"/>
      <c r="F97" s="6"/>
      <c r="G97" s="6"/>
      <c r="H97" s="6"/>
      <c r="I97" s="6"/>
      <c r="J97" s="6"/>
      <c r="K97" s="6"/>
      <c r="L97" s="6"/>
    </row>
    <row r="98" spans="1:15" ht="15.75">
      <c r="A98" s="51" t="s">
        <v>29</v>
      </c>
      <c r="B98" s="51"/>
      <c r="C98" s="51"/>
      <c r="D98" s="51"/>
      <c r="E98" s="20">
        <f>E90+E91+E92+E93+E94+E95</f>
        <v>29.990000000000002</v>
      </c>
      <c r="F98" s="20">
        <f t="shared" ref="F98:L98" si="12">F90+F91+F92+F93+F94+F95</f>
        <v>35.81</v>
      </c>
      <c r="G98" s="20">
        <f t="shared" si="12"/>
        <v>112.14999999999999</v>
      </c>
      <c r="H98" s="20">
        <f t="shared" si="12"/>
        <v>880.11999999999989</v>
      </c>
      <c r="I98" s="20">
        <f t="shared" si="12"/>
        <v>110.45</v>
      </c>
      <c r="J98" s="20">
        <f t="shared" si="12"/>
        <v>354.4</v>
      </c>
      <c r="K98" s="20">
        <f t="shared" si="12"/>
        <v>100.18</v>
      </c>
      <c r="L98" s="20">
        <f t="shared" si="12"/>
        <v>7.2</v>
      </c>
    </row>
    <row r="99" spans="1:15" ht="15.75">
      <c r="A99" s="38"/>
      <c r="B99" s="38"/>
      <c r="C99" s="38"/>
      <c r="D99" s="38"/>
      <c r="E99" s="39"/>
      <c r="F99" s="39"/>
      <c r="G99" s="39"/>
      <c r="H99" s="39"/>
      <c r="I99" s="39"/>
      <c r="J99" s="39"/>
      <c r="K99" s="39"/>
      <c r="L99" s="39"/>
    </row>
    <row r="100" spans="1:15" ht="15.75">
      <c r="A100" s="44" t="s">
        <v>90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</row>
    <row r="101" spans="1:15" ht="34.5" customHeight="1">
      <c r="A101" s="10" t="s">
        <v>95</v>
      </c>
      <c r="B101" s="9"/>
      <c r="C101" s="9"/>
      <c r="D101" s="9"/>
      <c r="E101" s="11" t="s">
        <v>0</v>
      </c>
      <c r="F101" s="49" t="s">
        <v>19</v>
      </c>
      <c r="G101" s="49"/>
      <c r="H101" s="49"/>
      <c r="I101" s="53"/>
      <c r="J101" s="53"/>
      <c r="K101" s="53"/>
      <c r="L101" s="53"/>
    </row>
    <row r="102" spans="1:15" ht="15.75">
      <c r="A102" s="2"/>
      <c r="B102" s="9"/>
      <c r="C102" s="9"/>
      <c r="D102" s="41" t="s">
        <v>2</v>
      </c>
      <c r="E102" s="41"/>
      <c r="F102" s="12" t="s">
        <v>26</v>
      </c>
      <c r="G102" s="2"/>
      <c r="H102" s="2"/>
      <c r="I102" s="42" t="s">
        <v>93</v>
      </c>
      <c r="J102" s="43"/>
      <c r="K102" s="43"/>
      <c r="L102" s="43"/>
    </row>
    <row r="103" spans="1:15" ht="15">
      <c r="A103" s="47" t="s">
        <v>4</v>
      </c>
      <c r="B103" s="47" t="s">
        <v>5</v>
      </c>
      <c r="C103" s="47"/>
      <c r="D103" s="47" t="s">
        <v>6</v>
      </c>
      <c r="E103" s="50" t="s">
        <v>7</v>
      </c>
      <c r="F103" s="50"/>
      <c r="G103" s="50"/>
      <c r="H103" s="47" t="s">
        <v>8</v>
      </c>
      <c r="I103" s="50" t="s">
        <v>9</v>
      </c>
      <c r="J103" s="50"/>
      <c r="K103" s="50"/>
      <c r="L103" s="50"/>
    </row>
    <row r="104" spans="1:15" ht="15">
      <c r="A104" s="48"/>
      <c r="B104" s="54"/>
      <c r="C104" s="55"/>
      <c r="D104" s="48"/>
      <c r="E104" s="13" t="s">
        <v>10</v>
      </c>
      <c r="F104" s="13" t="s">
        <v>11</v>
      </c>
      <c r="G104" s="13" t="s">
        <v>12</v>
      </c>
      <c r="H104" s="48"/>
      <c r="I104" s="13" t="s">
        <v>13</v>
      </c>
      <c r="J104" s="13" t="s">
        <v>14</v>
      </c>
      <c r="K104" s="13" t="s">
        <v>15</v>
      </c>
      <c r="L104" s="13" t="s">
        <v>16</v>
      </c>
      <c r="N104" s="1" t="s">
        <v>67</v>
      </c>
      <c r="O104" s="1">
        <f>D114</f>
        <v>0</v>
      </c>
    </row>
    <row r="105" spans="1:15" ht="15" customHeight="1">
      <c r="A105" s="14">
        <v>1</v>
      </c>
      <c r="B105" s="46">
        <v>2</v>
      </c>
      <c r="C105" s="46"/>
      <c r="D105" s="14">
        <v>3</v>
      </c>
      <c r="E105" s="14">
        <v>4</v>
      </c>
      <c r="F105" s="14">
        <v>5</v>
      </c>
      <c r="G105" s="14">
        <v>6</v>
      </c>
      <c r="H105" s="14">
        <v>7</v>
      </c>
      <c r="I105" s="14">
        <v>12</v>
      </c>
      <c r="J105" s="14">
        <v>13</v>
      </c>
      <c r="K105" s="14">
        <v>14</v>
      </c>
      <c r="L105" s="14">
        <v>15</v>
      </c>
      <c r="N105" s="1" t="s">
        <v>64</v>
      </c>
      <c r="O105" s="27" t="e">
        <f>#REF!</f>
        <v>#REF!</v>
      </c>
    </row>
    <row r="106" spans="1:15" ht="15" customHeight="1">
      <c r="A106" s="52" t="s">
        <v>28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1:15" ht="15" customHeight="1">
      <c r="A107" s="4" t="s">
        <v>49</v>
      </c>
      <c r="B107" s="56" t="s">
        <v>38</v>
      </c>
      <c r="C107" s="56"/>
      <c r="D107" s="5">
        <v>225</v>
      </c>
      <c r="E107" s="6">
        <v>5</v>
      </c>
      <c r="F107" s="6">
        <v>7</v>
      </c>
      <c r="G107" s="6">
        <v>14</v>
      </c>
      <c r="H107" s="22">
        <f>(G107*3.8)+(F107*9)+(E107*4)</f>
        <v>136.19999999999999</v>
      </c>
      <c r="I107" s="6">
        <v>34</v>
      </c>
      <c r="J107" s="6">
        <v>42</v>
      </c>
      <c r="K107" s="6">
        <v>20</v>
      </c>
      <c r="L107" s="6">
        <v>1</v>
      </c>
    </row>
    <row r="108" spans="1:15" ht="15" customHeight="1">
      <c r="A108" s="4" t="s">
        <v>58</v>
      </c>
      <c r="B108" s="56" t="s">
        <v>41</v>
      </c>
      <c r="C108" s="56"/>
      <c r="D108" s="5">
        <v>100</v>
      </c>
      <c r="E108" s="6">
        <v>28</v>
      </c>
      <c r="F108" s="6">
        <v>12</v>
      </c>
      <c r="G108" s="6">
        <v>10</v>
      </c>
      <c r="H108" s="6">
        <f t="shared" ref="H108:H110" si="13">(G108*3.8)+(F108*9)+(E108*4)</f>
        <v>258</v>
      </c>
      <c r="I108" s="6">
        <v>16</v>
      </c>
      <c r="J108" s="6">
        <v>19</v>
      </c>
      <c r="K108" s="6">
        <v>10</v>
      </c>
      <c r="L108" s="6">
        <v>1</v>
      </c>
    </row>
    <row r="109" spans="1:15" ht="45">
      <c r="A109" s="4" t="s">
        <v>47</v>
      </c>
      <c r="B109" s="8" t="s">
        <v>87</v>
      </c>
      <c r="C109" s="8"/>
      <c r="D109" s="5">
        <v>110</v>
      </c>
      <c r="E109" s="6">
        <v>6</v>
      </c>
      <c r="F109" s="6">
        <v>7</v>
      </c>
      <c r="G109" s="6">
        <v>33</v>
      </c>
      <c r="H109" s="6">
        <f t="shared" si="13"/>
        <v>212.39999999999998</v>
      </c>
      <c r="I109" s="6">
        <v>36</v>
      </c>
      <c r="J109" s="6">
        <v>78</v>
      </c>
      <c r="K109" s="6">
        <v>26</v>
      </c>
      <c r="L109" s="6">
        <v>1</v>
      </c>
    </row>
    <row r="110" spans="1:15" ht="15">
      <c r="A110" s="4" t="s">
        <v>51</v>
      </c>
      <c r="B110" s="56" t="s">
        <v>68</v>
      </c>
      <c r="C110" s="56"/>
      <c r="D110" s="5">
        <v>20</v>
      </c>
      <c r="E110" s="6">
        <v>1</v>
      </c>
      <c r="F110" s="6">
        <v>0</v>
      </c>
      <c r="G110" s="6">
        <v>1.4</v>
      </c>
      <c r="H110" s="6">
        <f t="shared" si="13"/>
        <v>9.32</v>
      </c>
      <c r="I110" s="6">
        <v>5</v>
      </c>
      <c r="J110" s="6">
        <v>16</v>
      </c>
      <c r="K110" s="6">
        <v>5</v>
      </c>
      <c r="L110" s="6">
        <v>0</v>
      </c>
    </row>
    <row r="111" spans="1:15" ht="15">
      <c r="A111" s="4" t="s">
        <v>34</v>
      </c>
      <c r="B111" s="45" t="s">
        <v>35</v>
      </c>
      <c r="C111" s="45"/>
      <c r="D111" s="5">
        <v>235</v>
      </c>
      <c r="E111" s="6">
        <v>0.1</v>
      </c>
      <c r="F111" s="6">
        <v>0</v>
      </c>
      <c r="G111" s="6">
        <v>15</v>
      </c>
      <c r="H111" s="6">
        <f>(E111*7)+(F111*9)+(G111*3.8)</f>
        <v>57.7</v>
      </c>
      <c r="I111" s="6">
        <v>12</v>
      </c>
      <c r="J111" s="6">
        <v>4</v>
      </c>
      <c r="K111" s="6">
        <v>4</v>
      </c>
      <c r="L111" s="6">
        <v>0</v>
      </c>
    </row>
    <row r="112" spans="1:15" ht="15">
      <c r="A112" s="7" t="s">
        <v>45</v>
      </c>
      <c r="B112" s="45" t="s">
        <v>33</v>
      </c>
      <c r="C112" s="45"/>
      <c r="D112" s="3">
        <v>45</v>
      </c>
      <c r="E112" s="15">
        <v>3.8</v>
      </c>
      <c r="F112" s="15">
        <v>2.36</v>
      </c>
      <c r="G112" s="15">
        <v>23.55</v>
      </c>
      <c r="H112" s="15">
        <f>(E112*7)+(F112*9)+(G112*3.8)</f>
        <v>137.32999999999998</v>
      </c>
      <c r="I112" s="6">
        <v>7</v>
      </c>
      <c r="J112" s="6">
        <v>40</v>
      </c>
      <c r="K112" s="6">
        <v>11</v>
      </c>
      <c r="L112" s="6">
        <v>1</v>
      </c>
    </row>
    <row r="113" spans="1:12" ht="15.75">
      <c r="A113" s="4"/>
      <c r="B113" s="8"/>
      <c r="C113" s="8"/>
      <c r="D113" s="25">
        <f>SUM(D107:D112)</f>
        <v>735</v>
      </c>
      <c r="E113" s="6"/>
      <c r="F113" s="6"/>
      <c r="G113" s="6"/>
      <c r="H113" s="6"/>
      <c r="I113" s="6"/>
      <c r="J113" s="6"/>
      <c r="K113" s="6"/>
      <c r="L113" s="6"/>
    </row>
    <row r="114" spans="1:12" ht="15.75">
      <c r="A114" s="4"/>
      <c r="B114" s="8"/>
      <c r="C114" s="8"/>
      <c r="D114" s="26"/>
      <c r="E114" s="6"/>
      <c r="F114" s="6"/>
      <c r="G114" s="6"/>
      <c r="H114" s="6"/>
      <c r="I114" s="6"/>
      <c r="J114" s="6"/>
      <c r="K114" s="6"/>
      <c r="L114" s="6"/>
    </row>
    <row r="115" spans="1:12" ht="15.75">
      <c r="A115" s="51" t="s">
        <v>29</v>
      </c>
      <c r="B115" s="51"/>
      <c r="C115" s="51"/>
      <c r="D115" s="51"/>
      <c r="E115" s="20">
        <f>E107+E108+E109+E110+E111+E112</f>
        <v>43.9</v>
      </c>
      <c r="F115" s="20">
        <f t="shared" ref="F115:L115" si="14">F107+F108+F109+F110+F111+F112</f>
        <v>28.36</v>
      </c>
      <c r="G115" s="20">
        <f t="shared" si="14"/>
        <v>96.95</v>
      </c>
      <c r="H115" s="20">
        <f t="shared" si="14"/>
        <v>810.95</v>
      </c>
      <c r="I115" s="20">
        <f t="shared" si="14"/>
        <v>110</v>
      </c>
      <c r="J115" s="20">
        <f t="shared" si="14"/>
        <v>199</v>
      </c>
      <c r="K115" s="20">
        <f t="shared" si="14"/>
        <v>76</v>
      </c>
      <c r="L115" s="20">
        <f t="shared" si="14"/>
        <v>4</v>
      </c>
    </row>
    <row r="116" spans="1:12" ht="15.75">
      <c r="A116" s="38"/>
      <c r="B116" s="38"/>
      <c r="C116" s="38"/>
      <c r="D116" s="38"/>
      <c r="E116" s="39"/>
      <c r="F116" s="39"/>
      <c r="G116" s="39"/>
      <c r="H116" s="39"/>
      <c r="I116" s="39"/>
      <c r="J116" s="39"/>
      <c r="K116" s="39"/>
      <c r="L116" s="39"/>
    </row>
    <row r="117" spans="1:12" ht="15" customHeight="1">
      <c r="A117" s="44" t="s">
        <v>91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</row>
    <row r="118" spans="1:12" ht="15.75">
      <c r="A118" s="10" t="s">
        <v>95</v>
      </c>
      <c r="B118" s="9"/>
      <c r="C118" s="9"/>
      <c r="D118" s="9"/>
      <c r="E118" s="11" t="s">
        <v>0</v>
      </c>
      <c r="F118" s="49" t="s">
        <v>21</v>
      </c>
      <c r="G118" s="49"/>
      <c r="H118" s="49"/>
      <c r="I118" s="53"/>
      <c r="J118" s="53"/>
      <c r="K118" s="53"/>
      <c r="L118" s="53"/>
    </row>
    <row r="119" spans="1:12" ht="15.75">
      <c r="A119" s="2"/>
      <c r="B119" s="9"/>
      <c r="C119" s="9"/>
      <c r="D119" s="41" t="s">
        <v>2</v>
      </c>
      <c r="E119" s="41"/>
      <c r="F119" s="12" t="s">
        <v>26</v>
      </c>
      <c r="G119" s="2"/>
      <c r="H119" s="2"/>
      <c r="I119" s="42" t="s">
        <v>93</v>
      </c>
      <c r="J119" s="43"/>
      <c r="K119" s="43"/>
      <c r="L119" s="43"/>
    </row>
    <row r="120" spans="1:12" ht="15" customHeight="1">
      <c r="A120" s="47" t="s">
        <v>4</v>
      </c>
      <c r="B120" s="47" t="s">
        <v>5</v>
      </c>
      <c r="C120" s="47"/>
      <c r="D120" s="47" t="s">
        <v>6</v>
      </c>
      <c r="E120" s="50" t="s">
        <v>7</v>
      </c>
      <c r="F120" s="50"/>
      <c r="G120" s="50"/>
      <c r="H120" s="47" t="s">
        <v>8</v>
      </c>
      <c r="I120" s="50" t="s">
        <v>9</v>
      </c>
      <c r="J120" s="50"/>
      <c r="K120" s="50"/>
      <c r="L120" s="50"/>
    </row>
    <row r="121" spans="1:12" ht="15" customHeight="1">
      <c r="A121" s="48"/>
      <c r="B121" s="54"/>
      <c r="C121" s="55"/>
      <c r="D121" s="48"/>
      <c r="E121" s="13" t="s">
        <v>10</v>
      </c>
      <c r="F121" s="13" t="s">
        <v>11</v>
      </c>
      <c r="G121" s="13" t="s">
        <v>12</v>
      </c>
      <c r="H121" s="48"/>
      <c r="I121" s="13" t="s">
        <v>13</v>
      </c>
      <c r="J121" s="13" t="s">
        <v>14</v>
      </c>
      <c r="K121" s="13" t="s">
        <v>15</v>
      </c>
      <c r="L121" s="13" t="s">
        <v>16</v>
      </c>
    </row>
    <row r="122" spans="1:12" ht="15" customHeight="1">
      <c r="A122" s="14">
        <v>1</v>
      </c>
      <c r="B122" s="46">
        <v>2</v>
      </c>
      <c r="C122" s="46"/>
      <c r="D122" s="14">
        <v>3</v>
      </c>
      <c r="E122" s="14">
        <v>4</v>
      </c>
      <c r="F122" s="14">
        <v>5</v>
      </c>
      <c r="G122" s="14">
        <v>6</v>
      </c>
      <c r="H122" s="14">
        <v>7</v>
      </c>
      <c r="I122" s="14">
        <v>12</v>
      </c>
      <c r="J122" s="14">
        <v>13</v>
      </c>
      <c r="K122" s="14">
        <v>14</v>
      </c>
      <c r="L122" s="14">
        <v>15</v>
      </c>
    </row>
    <row r="123" spans="1:12" ht="15" customHeight="1">
      <c r="A123" s="52" t="s">
        <v>28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</row>
    <row r="124" spans="1:12" ht="15">
      <c r="A124" s="4" t="s">
        <v>70</v>
      </c>
      <c r="B124" s="66" t="s">
        <v>71</v>
      </c>
      <c r="C124" s="67"/>
      <c r="D124" s="5">
        <v>225</v>
      </c>
      <c r="E124" s="6">
        <v>4</v>
      </c>
      <c r="F124" s="6">
        <v>4</v>
      </c>
      <c r="G124" s="6">
        <v>19</v>
      </c>
      <c r="H124" s="6">
        <f>(G124*3.8)+(F124*9)+(E124*4)</f>
        <v>124.2</v>
      </c>
      <c r="I124" s="6">
        <v>17</v>
      </c>
      <c r="J124" s="6">
        <v>52</v>
      </c>
      <c r="K124" s="6">
        <v>21</v>
      </c>
      <c r="L124" s="6">
        <v>1</v>
      </c>
    </row>
    <row r="125" spans="1:12" ht="15">
      <c r="A125" s="4" t="s">
        <v>59</v>
      </c>
      <c r="B125" s="56" t="s">
        <v>43</v>
      </c>
      <c r="C125" s="56"/>
      <c r="D125" s="5">
        <v>120</v>
      </c>
      <c r="E125" s="6">
        <v>13</v>
      </c>
      <c r="F125" s="6">
        <v>16</v>
      </c>
      <c r="G125" s="6">
        <v>24</v>
      </c>
      <c r="H125" s="6">
        <f t="shared" ref="H125:H126" si="15">(G125*3.8)+(F125*9)+(E125*4)</f>
        <v>287.2</v>
      </c>
      <c r="I125" s="6">
        <v>31</v>
      </c>
      <c r="J125" s="6">
        <v>191</v>
      </c>
      <c r="K125" s="6">
        <v>47</v>
      </c>
      <c r="L125" s="6">
        <v>3</v>
      </c>
    </row>
    <row r="126" spans="1:12" ht="15">
      <c r="A126" s="4" t="s">
        <v>55</v>
      </c>
      <c r="B126" s="56" t="s">
        <v>63</v>
      </c>
      <c r="C126" s="56"/>
      <c r="D126" s="5">
        <v>20</v>
      </c>
      <c r="E126" s="6">
        <v>4</v>
      </c>
      <c r="F126" s="6">
        <v>0</v>
      </c>
      <c r="G126" s="6">
        <v>0.8</v>
      </c>
      <c r="H126" s="6">
        <f t="shared" si="15"/>
        <v>19.04</v>
      </c>
      <c r="I126" s="6">
        <v>3</v>
      </c>
      <c r="J126" s="6">
        <v>3</v>
      </c>
      <c r="K126" s="6">
        <v>2</v>
      </c>
      <c r="L126" s="6">
        <v>0</v>
      </c>
    </row>
    <row r="127" spans="1:12" ht="15">
      <c r="A127" s="4" t="s">
        <v>34</v>
      </c>
      <c r="B127" s="45" t="s">
        <v>35</v>
      </c>
      <c r="C127" s="45"/>
      <c r="D127" s="5">
        <v>235</v>
      </c>
      <c r="E127" s="6">
        <v>0.1</v>
      </c>
      <c r="F127" s="6">
        <v>0</v>
      </c>
      <c r="G127" s="6">
        <v>15</v>
      </c>
      <c r="H127" s="6">
        <f>(E127*7)+(F127*9)+(G127*3.8)</f>
        <v>57.7</v>
      </c>
      <c r="I127" s="6">
        <v>5</v>
      </c>
      <c r="J127" s="6">
        <v>8</v>
      </c>
      <c r="K127" s="6">
        <v>4</v>
      </c>
      <c r="L127" s="6">
        <v>1</v>
      </c>
    </row>
    <row r="128" spans="1:12" ht="15">
      <c r="A128" s="7" t="s">
        <v>45</v>
      </c>
      <c r="B128" s="45" t="s">
        <v>33</v>
      </c>
      <c r="C128" s="45"/>
      <c r="D128" s="3">
        <v>45</v>
      </c>
      <c r="E128" s="15">
        <v>3.8</v>
      </c>
      <c r="F128" s="15">
        <v>2.36</v>
      </c>
      <c r="G128" s="15">
        <v>23.55</v>
      </c>
      <c r="H128" s="15">
        <f>(E128*7)+(F128*9)+(G128*3.8)</f>
        <v>137.32999999999998</v>
      </c>
      <c r="I128" s="6">
        <v>7</v>
      </c>
      <c r="J128" s="6">
        <v>40</v>
      </c>
      <c r="K128" s="6">
        <v>11</v>
      </c>
      <c r="L128" s="6">
        <v>1</v>
      </c>
    </row>
    <row r="129" spans="1:15" ht="15.75">
      <c r="A129" s="4"/>
      <c r="B129" s="8"/>
      <c r="C129" s="8"/>
      <c r="D129" s="26">
        <f>SUM(D124:D128)</f>
        <v>645</v>
      </c>
      <c r="E129" s="6"/>
      <c r="F129" s="6"/>
      <c r="G129" s="6"/>
      <c r="H129" s="6"/>
      <c r="I129" s="6"/>
      <c r="J129" s="6"/>
      <c r="K129" s="6"/>
      <c r="L129" s="6"/>
    </row>
    <row r="130" spans="1:15" ht="15.75">
      <c r="A130" s="4"/>
      <c r="B130" s="8"/>
      <c r="C130" s="8"/>
      <c r="D130" s="26"/>
      <c r="E130" s="6"/>
      <c r="F130" s="6"/>
      <c r="G130" s="6"/>
      <c r="H130" s="6"/>
      <c r="I130" s="6"/>
      <c r="J130" s="6"/>
      <c r="K130" s="6"/>
      <c r="L130" s="6"/>
    </row>
    <row r="131" spans="1:15" ht="30.75" customHeight="1">
      <c r="A131" s="51" t="s">
        <v>29</v>
      </c>
      <c r="B131" s="51"/>
      <c r="C131" s="51"/>
      <c r="D131" s="51"/>
      <c r="E131" s="20">
        <f>E124+E125+E126+E127+E128</f>
        <v>24.900000000000002</v>
      </c>
      <c r="F131" s="20">
        <f t="shared" ref="F131:L131" si="16">F124+F125+F126+F127+F128</f>
        <v>22.36</v>
      </c>
      <c r="G131" s="20">
        <f t="shared" si="16"/>
        <v>82.35</v>
      </c>
      <c r="H131" s="20">
        <f t="shared" si="16"/>
        <v>625.47</v>
      </c>
      <c r="I131" s="20">
        <f t="shared" si="16"/>
        <v>63</v>
      </c>
      <c r="J131" s="20">
        <f t="shared" si="16"/>
        <v>294</v>
      </c>
      <c r="K131" s="20">
        <f t="shared" si="16"/>
        <v>85</v>
      </c>
      <c r="L131" s="20">
        <f t="shared" si="16"/>
        <v>6</v>
      </c>
    </row>
    <row r="132" spans="1:15" ht="15.75">
      <c r="A132" s="44" t="s">
        <v>27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</row>
    <row r="133" spans="1:15" ht="15.75">
      <c r="A133" s="10" t="s">
        <v>95</v>
      </c>
      <c r="B133" s="9"/>
      <c r="C133" s="9"/>
      <c r="D133" s="9"/>
      <c r="E133" s="11" t="s">
        <v>0</v>
      </c>
      <c r="F133" s="49" t="s">
        <v>22</v>
      </c>
      <c r="G133" s="49"/>
      <c r="H133" s="49"/>
      <c r="I133" s="53"/>
      <c r="J133" s="53"/>
      <c r="K133" s="53"/>
      <c r="L133" s="53"/>
    </row>
    <row r="134" spans="1:15" ht="15.75">
      <c r="A134" s="2"/>
      <c r="B134" s="9"/>
      <c r="C134" s="9"/>
      <c r="D134" s="41" t="s">
        <v>2</v>
      </c>
      <c r="E134" s="41"/>
      <c r="F134" s="12" t="s">
        <v>26</v>
      </c>
      <c r="G134" s="2"/>
      <c r="H134" s="2"/>
      <c r="I134" s="42" t="s">
        <v>93</v>
      </c>
      <c r="J134" s="43"/>
      <c r="K134" s="43"/>
      <c r="L134" s="43"/>
    </row>
    <row r="135" spans="1:15" ht="29.25" customHeight="1">
      <c r="A135" s="47" t="s">
        <v>4</v>
      </c>
      <c r="B135" s="47" t="s">
        <v>5</v>
      </c>
      <c r="C135" s="47"/>
      <c r="D135" s="47" t="s">
        <v>6</v>
      </c>
      <c r="E135" s="50" t="s">
        <v>7</v>
      </c>
      <c r="F135" s="50"/>
      <c r="G135" s="50"/>
      <c r="H135" s="47" t="s">
        <v>8</v>
      </c>
      <c r="I135" s="50" t="s">
        <v>9</v>
      </c>
      <c r="J135" s="50"/>
      <c r="K135" s="50"/>
      <c r="L135" s="50"/>
      <c r="N135" s="1" t="s">
        <v>64</v>
      </c>
      <c r="O135" s="27" t="e">
        <f>#REF!</f>
        <v>#REF!</v>
      </c>
    </row>
    <row r="136" spans="1:15" ht="15" customHeight="1">
      <c r="A136" s="48"/>
      <c r="B136" s="54"/>
      <c r="C136" s="55"/>
      <c r="D136" s="48"/>
      <c r="E136" s="13" t="s">
        <v>10</v>
      </c>
      <c r="F136" s="13" t="s">
        <v>11</v>
      </c>
      <c r="G136" s="13" t="s">
        <v>12</v>
      </c>
      <c r="H136" s="48"/>
      <c r="I136" s="13" t="s">
        <v>13</v>
      </c>
      <c r="J136" s="13" t="s">
        <v>14</v>
      </c>
      <c r="K136" s="13" t="s">
        <v>15</v>
      </c>
      <c r="L136" s="13" t="s">
        <v>16</v>
      </c>
    </row>
    <row r="137" spans="1:15" ht="15" customHeight="1">
      <c r="A137" s="14">
        <v>1</v>
      </c>
      <c r="B137" s="46">
        <v>2</v>
      </c>
      <c r="C137" s="46"/>
      <c r="D137" s="14">
        <v>3</v>
      </c>
      <c r="E137" s="14">
        <v>4</v>
      </c>
      <c r="F137" s="14">
        <v>5</v>
      </c>
      <c r="G137" s="14">
        <v>6</v>
      </c>
      <c r="H137" s="14">
        <v>7</v>
      </c>
      <c r="I137" s="14">
        <v>12</v>
      </c>
      <c r="J137" s="14">
        <v>13</v>
      </c>
      <c r="K137" s="14">
        <v>14</v>
      </c>
      <c r="L137" s="14">
        <v>15</v>
      </c>
    </row>
    <row r="138" spans="1:15" ht="15" customHeight="1">
      <c r="A138" s="52" t="s">
        <v>28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</row>
    <row r="139" spans="1:15" ht="15" customHeight="1">
      <c r="A139" s="4" t="s">
        <v>56</v>
      </c>
      <c r="B139" s="56" t="s">
        <v>30</v>
      </c>
      <c r="C139" s="56"/>
      <c r="D139" s="5">
        <v>225</v>
      </c>
      <c r="E139" s="6">
        <v>8</v>
      </c>
      <c r="F139" s="6">
        <v>8</v>
      </c>
      <c r="G139" s="6">
        <v>21</v>
      </c>
      <c r="H139" s="6">
        <f>(G139*3.8)+(F139*9)+(E139*4)</f>
        <v>183.8</v>
      </c>
      <c r="I139" s="6">
        <v>16</v>
      </c>
      <c r="J139" s="6">
        <v>32</v>
      </c>
      <c r="K139" s="6">
        <v>8</v>
      </c>
      <c r="L139" s="6"/>
    </row>
    <row r="140" spans="1:15" ht="15">
      <c r="A140" s="4" t="s">
        <v>88</v>
      </c>
      <c r="B140" s="56" t="s">
        <v>89</v>
      </c>
      <c r="C140" s="56"/>
      <c r="D140" s="5">
        <v>60</v>
      </c>
      <c r="E140" s="6">
        <v>15</v>
      </c>
      <c r="F140" s="6">
        <v>14</v>
      </c>
      <c r="G140" s="6">
        <v>14</v>
      </c>
      <c r="H140" s="6">
        <f t="shared" ref="H140:H142" si="17">(G140*3.8)+(F140*9)+(E140*4)</f>
        <v>239.2</v>
      </c>
      <c r="I140" s="6">
        <v>17</v>
      </c>
      <c r="J140" s="6">
        <v>13</v>
      </c>
      <c r="K140" s="6">
        <v>19</v>
      </c>
      <c r="L140" s="6">
        <v>1</v>
      </c>
    </row>
    <row r="141" spans="1:15" ht="15">
      <c r="A141" s="4" t="s">
        <v>60</v>
      </c>
      <c r="B141" s="56" t="s">
        <v>42</v>
      </c>
      <c r="C141" s="56"/>
      <c r="D141" s="5">
        <v>120</v>
      </c>
      <c r="E141" s="6">
        <v>10</v>
      </c>
      <c r="F141" s="6">
        <v>10</v>
      </c>
      <c r="G141" s="6">
        <v>35</v>
      </c>
      <c r="H141" s="6">
        <f t="shared" si="17"/>
        <v>263</v>
      </c>
      <c r="I141" s="6">
        <v>7.2</v>
      </c>
      <c r="J141" s="6">
        <v>66</v>
      </c>
      <c r="K141" s="6">
        <v>21.6</v>
      </c>
      <c r="L141" s="6">
        <v>0</v>
      </c>
    </row>
    <row r="142" spans="1:15" ht="15">
      <c r="A142" s="4" t="s">
        <v>46</v>
      </c>
      <c r="B142" s="56" t="s">
        <v>36</v>
      </c>
      <c r="C142" s="56"/>
      <c r="D142" s="5">
        <v>30</v>
      </c>
      <c r="E142" s="15">
        <v>1</v>
      </c>
      <c r="F142" s="15">
        <v>2</v>
      </c>
      <c r="G142" s="15">
        <v>3</v>
      </c>
      <c r="H142" s="6">
        <f t="shared" si="17"/>
        <v>33.4</v>
      </c>
      <c r="I142" s="6">
        <v>4</v>
      </c>
      <c r="J142" s="6">
        <v>13</v>
      </c>
      <c r="K142" s="6">
        <v>4</v>
      </c>
      <c r="L142" s="6">
        <v>0</v>
      </c>
    </row>
    <row r="143" spans="1:15" ht="15">
      <c r="A143" s="4" t="s">
        <v>34</v>
      </c>
      <c r="B143" s="45" t="s">
        <v>35</v>
      </c>
      <c r="C143" s="45"/>
      <c r="D143" s="5">
        <v>235</v>
      </c>
      <c r="E143" s="6">
        <v>0.1</v>
      </c>
      <c r="F143" s="6">
        <v>0</v>
      </c>
      <c r="G143" s="6">
        <v>15</v>
      </c>
      <c r="H143" s="6">
        <f>(E143*7)+(F143*9)+(G143*3.8)</f>
        <v>57.7</v>
      </c>
      <c r="I143" s="6">
        <v>12</v>
      </c>
      <c r="J143" s="6">
        <v>4</v>
      </c>
      <c r="K143" s="6">
        <v>4</v>
      </c>
      <c r="L143" s="6">
        <v>0</v>
      </c>
    </row>
    <row r="144" spans="1:15" ht="15">
      <c r="A144" s="7" t="s">
        <v>45</v>
      </c>
      <c r="B144" s="45" t="s">
        <v>33</v>
      </c>
      <c r="C144" s="45"/>
      <c r="D144" s="3">
        <v>45</v>
      </c>
      <c r="E144" s="15">
        <v>3.8</v>
      </c>
      <c r="F144" s="15">
        <v>2.36</v>
      </c>
      <c r="G144" s="15">
        <v>23.55</v>
      </c>
      <c r="H144" s="15">
        <f>(E144*7)+(F144*9)+(G144*3.8)</f>
        <v>137.32999999999998</v>
      </c>
      <c r="I144" s="6">
        <v>7</v>
      </c>
      <c r="J144" s="6">
        <v>40</v>
      </c>
      <c r="K144" s="6">
        <v>11</v>
      </c>
      <c r="L144" s="6">
        <v>1</v>
      </c>
    </row>
    <row r="145" spans="1:12" ht="15.75">
      <c r="A145" s="4"/>
      <c r="B145" s="8"/>
      <c r="C145" s="8"/>
      <c r="D145" s="26">
        <f>SUM(D139:D144)</f>
        <v>715</v>
      </c>
      <c r="E145" s="6"/>
      <c r="F145" s="6"/>
      <c r="G145" s="6"/>
      <c r="H145" s="6"/>
      <c r="I145" s="6"/>
      <c r="J145" s="6"/>
      <c r="K145" s="6"/>
      <c r="L145" s="6"/>
    </row>
    <row r="146" spans="1:12" ht="15" customHeight="1">
      <c r="A146" s="4"/>
      <c r="B146" s="8"/>
      <c r="C146" s="8"/>
      <c r="D146" s="26"/>
      <c r="E146" s="6"/>
      <c r="F146" s="6"/>
      <c r="G146" s="6"/>
      <c r="H146" s="6"/>
      <c r="I146" s="6"/>
      <c r="J146" s="6"/>
      <c r="K146" s="6"/>
      <c r="L146" s="6"/>
    </row>
    <row r="147" spans="1:12" ht="27.75" customHeight="1">
      <c r="A147" s="51" t="s">
        <v>29</v>
      </c>
      <c r="B147" s="51"/>
      <c r="C147" s="51"/>
      <c r="D147" s="51"/>
      <c r="E147" s="20">
        <f>E139+E140+E141+E142+E143+E144</f>
        <v>37.9</v>
      </c>
      <c r="F147" s="20">
        <f t="shared" ref="F147:L147" si="18">F139+F140+F141+F142+F143+F144</f>
        <v>36.36</v>
      </c>
      <c r="G147" s="20">
        <f t="shared" si="18"/>
        <v>111.55</v>
      </c>
      <c r="H147" s="20">
        <f t="shared" si="18"/>
        <v>914.43000000000006</v>
      </c>
      <c r="I147" s="20">
        <f t="shared" si="18"/>
        <v>63.2</v>
      </c>
      <c r="J147" s="20">
        <f t="shared" si="18"/>
        <v>168</v>
      </c>
      <c r="K147" s="20">
        <f t="shared" si="18"/>
        <v>67.599999999999994</v>
      </c>
      <c r="L147" s="20">
        <f t="shared" si="18"/>
        <v>2</v>
      </c>
    </row>
    <row r="148" spans="1:12" ht="15" customHeight="1">
      <c r="A148" s="44" t="s">
        <v>27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</row>
    <row r="149" spans="1:12" ht="15.75">
      <c r="A149" s="10" t="s">
        <v>95</v>
      </c>
      <c r="B149" s="9"/>
      <c r="C149" s="9"/>
      <c r="D149" s="9"/>
      <c r="E149" s="11" t="s">
        <v>0</v>
      </c>
      <c r="F149" s="49" t="s">
        <v>24</v>
      </c>
      <c r="G149" s="49"/>
      <c r="H149" s="49"/>
      <c r="I149" s="53"/>
      <c r="J149" s="53"/>
      <c r="K149" s="53"/>
      <c r="L149" s="53"/>
    </row>
    <row r="150" spans="1:12" ht="30" customHeight="1">
      <c r="A150" s="2"/>
      <c r="B150" s="9"/>
      <c r="C150" s="9"/>
      <c r="D150" s="41" t="s">
        <v>2</v>
      </c>
      <c r="E150" s="41"/>
      <c r="F150" s="12" t="s">
        <v>26</v>
      </c>
      <c r="G150" s="2"/>
      <c r="H150" s="2"/>
      <c r="I150" s="42" t="s">
        <v>93</v>
      </c>
      <c r="J150" s="43"/>
      <c r="K150" s="43"/>
      <c r="L150" s="43"/>
    </row>
    <row r="151" spans="1:12" ht="15" customHeight="1">
      <c r="A151" s="47" t="s">
        <v>4</v>
      </c>
      <c r="B151" s="47" t="s">
        <v>5</v>
      </c>
      <c r="C151" s="47"/>
      <c r="D151" s="47" t="s">
        <v>6</v>
      </c>
      <c r="E151" s="50" t="s">
        <v>7</v>
      </c>
      <c r="F151" s="50"/>
      <c r="G151" s="50"/>
      <c r="H151" s="47" t="s">
        <v>8</v>
      </c>
      <c r="I151" s="50" t="s">
        <v>9</v>
      </c>
      <c r="J151" s="50"/>
      <c r="K151" s="50"/>
      <c r="L151" s="50"/>
    </row>
    <row r="152" spans="1:12" ht="13.5" customHeight="1">
      <c r="A152" s="48"/>
      <c r="B152" s="54"/>
      <c r="C152" s="55"/>
      <c r="D152" s="48"/>
      <c r="E152" s="13" t="s">
        <v>10</v>
      </c>
      <c r="F152" s="13" t="s">
        <v>11</v>
      </c>
      <c r="G152" s="13" t="s">
        <v>12</v>
      </c>
      <c r="H152" s="48"/>
      <c r="I152" s="13" t="s">
        <v>13</v>
      </c>
      <c r="J152" s="13" t="s">
        <v>14</v>
      </c>
      <c r="K152" s="13" t="s">
        <v>15</v>
      </c>
      <c r="L152" s="13" t="s">
        <v>16</v>
      </c>
    </row>
    <row r="153" spans="1:12" ht="15" customHeight="1">
      <c r="A153" s="14">
        <v>1</v>
      </c>
      <c r="B153" s="46">
        <v>2</v>
      </c>
      <c r="C153" s="46"/>
      <c r="D153" s="14">
        <v>3</v>
      </c>
      <c r="E153" s="14">
        <v>4</v>
      </c>
      <c r="F153" s="14">
        <v>5</v>
      </c>
      <c r="G153" s="14">
        <v>6</v>
      </c>
      <c r="H153" s="14">
        <v>7</v>
      </c>
      <c r="I153" s="14">
        <v>12</v>
      </c>
      <c r="J153" s="14">
        <v>0</v>
      </c>
      <c r="K153" s="14">
        <v>14</v>
      </c>
      <c r="L153" s="14">
        <v>15</v>
      </c>
    </row>
    <row r="154" spans="1:12" ht="15" customHeight="1">
      <c r="A154" s="68" t="s">
        <v>28</v>
      </c>
      <c r="B154" s="68"/>
      <c r="C154" s="68"/>
      <c r="D154" s="68"/>
      <c r="E154" s="29"/>
      <c r="F154" s="29"/>
      <c r="G154" s="29"/>
      <c r="H154" s="29"/>
      <c r="I154" s="29"/>
      <c r="J154" s="29"/>
      <c r="K154" s="29"/>
      <c r="L154" s="29"/>
    </row>
    <row r="155" spans="1:12" ht="15">
      <c r="A155" s="4">
        <v>2015</v>
      </c>
      <c r="B155" s="56" t="s">
        <v>48</v>
      </c>
      <c r="C155" s="56"/>
      <c r="D155" s="30">
        <v>230</v>
      </c>
      <c r="E155" s="6">
        <v>8</v>
      </c>
      <c r="F155" s="6">
        <v>8</v>
      </c>
      <c r="G155" s="6">
        <v>26</v>
      </c>
      <c r="H155" s="6">
        <f>(G155*3.8)+(F155*9)+(E155*4)</f>
        <v>202.8</v>
      </c>
      <c r="I155" s="6">
        <v>29</v>
      </c>
      <c r="J155" s="6">
        <v>68</v>
      </c>
      <c r="K155" s="6">
        <v>24</v>
      </c>
      <c r="L155" s="6">
        <v>1</v>
      </c>
    </row>
    <row r="156" spans="1:12" ht="15">
      <c r="A156" s="4" t="s">
        <v>61</v>
      </c>
      <c r="B156" s="56" t="s">
        <v>44</v>
      </c>
      <c r="C156" s="56"/>
      <c r="D156" s="5">
        <v>60</v>
      </c>
      <c r="E156" s="6">
        <v>14</v>
      </c>
      <c r="F156" s="6">
        <v>15</v>
      </c>
      <c r="G156" s="6">
        <v>14</v>
      </c>
      <c r="H156" s="6">
        <f t="shared" ref="H156:H158" si="19">(G156*3.8)+(F156*9)+(E156*4)</f>
        <v>244.2</v>
      </c>
      <c r="I156" s="6">
        <v>15</v>
      </c>
      <c r="J156" s="6">
        <v>106</v>
      </c>
      <c r="K156" s="6">
        <v>19</v>
      </c>
      <c r="L156" s="6">
        <v>2</v>
      </c>
    </row>
    <row r="157" spans="1:12" ht="15">
      <c r="A157" s="4" t="s">
        <v>62</v>
      </c>
      <c r="B157" s="56" t="s">
        <v>86</v>
      </c>
      <c r="C157" s="56"/>
      <c r="D157" s="5">
        <v>110</v>
      </c>
      <c r="E157" s="6">
        <v>20</v>
      </c>
      <c r="F157" s="6">
        <v>15</v>
      </c>
      <c r="G157" s="6">
        <v>18</v>
      </c>
      <c r="H157" s="6">
        <f t="shared" si="19"/>
        <v>283.39999999999998</v>
      </c>
      <c r="I157" s="6">
        <v>4</v>
      </c>
      <c r="J157" s="6">
        <v>2</v>
      </c>
      <c r="K157" s="6">
        <v>0</v>
      </c>
      <c r="L157" s="6">
        <v>0</v>
      </c>
    </row>
    <row r="158" spans="1:12" ht="15">
      <c r="A158" s="4" t="s">
        <v>55</v>
      </c>
      <c r="B158" s="56" t="s">
        <v>63</v>
      </c>
      <c r="C158" s="56"/>
      <c r="D158" s="5">
        <v>20</v>
      </c>
      <c r="E158" s="6">
        <v>4</v>
      </c>
      <c r="F158" s="6">
        <v>0</v>
      </c>
      <c r="G158" s="6">
        <v>0.8</v>
      </c>
      <c r="H158" s="6">
        <f t="shared" si="19"/>
        <v>19.04</v>
      </c>
      <c r="I158" s="6">
        <v>4</v>
      </c>
      <c r="J158" s="6">
        <v>4</v>
      </c>
      <c r="K158" s="6">
        <v>3</v>
      </c>
      <c r="L158" s="6">
        <v>0</v>
      </c>
    </row>
    <row r="159" spans="1:12" ht="15">
      <c r="A159" s="4" t="s">
        <v>34</v>
      </c>
      <c r="B159" s="45" t="s">
        <v>35</v>
      </c>
      <c r="C159" s="45"/>
      <c r="D159" s="5">
        <v>235</v>
      </c>
      <c r="E159" s="6">
        <v>0.1</v>
      </c>
      <c r="F159" s="6">
        <v>0</v>
      </c>
      <c r="G159" s="6">
        <v>15</v>
      </c>
      <c r="H159" s="6">
        <f>(E159*7)+(F159*9)+(G159*3.8)</f>
        <v>57.7</v>
      </c>
      <c r="I159" s="6">
        <v>5</v>
      </c>
      <c r="J159" s="6">
        <v>8</v>
      </c>
      <c r="K159" s="6">
        <v>4</v>
      </c>
      <c r="L159" s="6">
        <v>1</v>
      </c>
    </row>
    <row r="160" spans="1:12" ht="15">
      <c r="A160" s="7" t="s">
        <v>45</v>
      </c>
      <c r="B160" s="45" t="s">
        <v>33</v>
      </c>
      <c r="C160" s="45"/>
      <c r="D160" s="3">
        <v>45</v>
      </c>
      <c r="E160" s="15">
        <v>3.8</v>
      </c>
      <c r="F160" s="15">
        <v>2.36</v>
      </c>
      <c r="G160" s="15">
        <v>23.55</v>
      </c>
      <c r="H160" s="15">
        <f>(E160*7)+(F160*9)+(G160*3.8)</f>
        <v>137.32999999999998</v>
      </c>
      <c r="I160" s="6">
        <v>7</v>
      </c>
      <c r="J160" s="6">
        <v>40</v>
      </c>
      <c r="K160" s="6">
        <v>11</v>
      </c>
      <c r="L160" s="6">
        <v>1</v>
      </c>
    </row>
    <row r="161" spans="1:14" ht="15.75">
      <c r="A161" s="4"/>
      <c r="B161" s="8"/>
      <c r="C161" s="8"/>
      <c r="D161" s="25">
        <f>SUM(D155:D160)</f>
        <v>700</v>
      </c>
      <c r="E161" s="6"/>
      <c r="F161" s="6"/>
      <c r="G161" s="6"/>
      <c r="H161" s="6"/>
      <c r="I161" s="6"/>
      <c r="J161" s="6"/>
      <c r="K161" s="6"/>
      <c r="L161" s="6"/>
    </row>
    <row r="162" spans="1:14" ht="15.75">
      <c r="A162" s="4"/>
      <c r="B162" s="8"/>
      <c r="C162" s="8"/>
      <c r="D162" s="26"/>
      <c r="E162" s="6"/>
      <c r="F162" s="6"/>
      <c r="G162" s="6"/>
      <c r="H162" s="6"/>
      <c r="I162" s="6"/>
      <c r="J162" s="6"/>
      <c r="K162" s="6"/>
      <c r="L162" s="6"/>
      <c r="M162" s="33"/>
    </row>
    <row r="163" spans="1:14" ht="15.75">
      <c r="A163" s="51" t="s">
        <v>29</v>
      </c>
      <c r="B163" s="51"/>
      <c r="C163" s="51"/>
      <c r="D163" s="51"/>
      <c r="E163" s="20">
        <f>E155+E156+E157+E158+E159+E160</f>
        <v>49.9</v>
      </c>
      <c r="F163" s="20">
        <f t="shared" ref="F163:L163" si="20">F155+F156+F157+F158+F159+F160</f>
        <v>40.36</v>
      </c>
      <c r="G163" s="20">
        <f t="shared" si="20"/>
        <v>97.35</v>
      </c>
      <c r="H163" s="20">
        <f t="shared" si="20"/>
        <v>944.47</v>
      </c>
      <c r="I163" s="20">
        <f t="shared" si="20"/>
        <v>64</v>
      </c>
      <c r="J163" s="20">
        <f t="shared" si="20"/>
        <v>228</v>
      </c>
      <c r="K163" s="20">
        <f t="shared" si="20"/>
        <v>61</v>
      </c>
      <c r="L163" s="20">
        <f t="shared" si="20"/>
        <v>5</v>
      </c>
    </row>
    <row r="165" spans="1:14">
      <c r="M165" s="21" t="s">
        <v>84</v>
      </c>
    </row>
    <row r="166" spans="1:14">
      <c r="H166" s="32"/>
      <c r="M166" s="1">
        <v>88</v>
      </c>
      <c r="N166" s="21" t="e">
        <f>M166-J170</f>
        <v>#REF!</v>
      </c>
    </row>
    <row r="167" spans="1:14">
      <c r="M167" s="1">
        <v>85</v>
      </c>
      <c r="N167" s="21" t="e">
        <f>M167-J171</f>
        <v>#REF!</v>
      </c>
    </row>
    <row r="168" spans="1:14">
      <c r="H168" s="32" t="e">
        <f>#REF!+#REF!+#REF!+#REF!+#REF!+#REF!+#REF!+#REF!+#REF!+#REF!</f>
        <v>#REF!</v>
      </c>
      <c r="I168" s="31" t="e">
        <f>H168/10</f>
        <v>#REF!</v>
      </c>
      <c r="M168" s="1">
        <v>85</v>
      </c>
      <c r="N168" s="21" t="e">
        <f>M168-J172</f>
        <v>#REF!</v>
      </c>
    </row>
    <row r="169" spans="1:14">
      <c r="F169" s="34" t="s">
        <v>76</v>
      </c>
      <c r="J169" s="34" t="s">
        <v>81</v>
      </c>
      <c r="M169" s="1">
        <v>85</v>
      </c>
      <c r="N169" s="21" t="e">
        <f>M169-J173</f>
        <v>#REF!</v>
      </c>
    </row>
    <row r="170" spans="1:14">
      <c r="E170" s="31" t="s">
        <v>77</v>
      </c>
      <c r="F170" s="31" t="e">
        <f>(#REF!+#REF!+#REF!+#REF!+#REF!+#REF!+#REF!+#REF!+#REF!+#REF!)/10</f>
        <v>#REF!</v>
      </c>
      <c r="G170" s="31">
        <v>88</v>
      </c>
      <c r="H170" s="34" t="e">
        <f>G170-F170</f>
        <v>#REF!</v>
      </c>
      <c r="J170" s="31" t="e">
        <f>(#REF!+#REF!+#REF!+#REF!+#REF!+#REF!+#REF!+#REF!+#REF!+#REF!)/10</f>
        <v>#REF!</v>
      </c>
      <c r="K170" s="31">
        <v>88</v>
      </c>
      <c r="L170" s="34" t="e">
        <f t="shared" ref="L170:L175" si="21">K170-J170</f>
        <v>#REF!</v>
      </c>
    </row>
    <row r="171" spans="1:14" ht="20.25">
      <c r="A171" s="35" t="s">
        <v>66</v>
      </c>
      <c r="B171" s="35" t="e">
        <f>#REF!+#REF!+#REF!+#REF!+#REF!+#REF!+#REF!+#REF!+#REF!+#REF!</f>
        <v>#REF!</v>
      </c>
      <c r="C171" s="35" t="e">
        <f>B171/10</f>
        <v>#REF!</v>
      </c>
      <c r="E171" s="31" t="s">
        <v>78</v>
      </c>
      <c r="F171" s="31" t="e">
        <f>F170</f>
        <v>#REF!</v>
      </c>
      <c r="G171" s="31">
        <v>66</v>
      </c>
      <c r="H171" s="34" t="e">
        <f>G171-F171</f>
        <v>#REF!</v>
      </c>
      <c r="J171" s="31" t="e">
        <f>J170</f>
        <v>#REF!</v>
      </c>
      <c r="K171" s="31">
        <v>80</v>
      </c>
      <c r="L171" s="34" t="e">
        <f t="shared" si="21"/>
        <v>#REF!</v>
      </c>
    </row>
    <row r="172" spans="1:14" ht="20.25">
      <c r="A172" s="35" t="s">
        <v>67</v>
      </c>
      <c r="B172" s="36" t="e">
        <f>#REF!+#REF!+#REF!+D64+D80+D97+D114+D130+D146+D162</f>
        <v>#REF!</v>
      </c>
      <c r="C172" s="35" t="e">
        <f>B172/10</f>
        <v>#REF!</v>
      </c>
      <c r="E172" s="31" t="s">
        <v>79</v>
      </c>
      <c r="F172" s="31" t="e">
        <f>F171</f>
        <v>#REF!</v>
      </c>
      <c r="G172" s="31">
        <v>64.3</v>
      </c>
      <c r="H172" s="34" t="e">
        <f>G172-F172</f>
        <v>#REF!</v>
      </c>
      <c r="J172" s="31" t="e">
        <f>J171</f>
        <v>#REF!</v>
      </c>
      <c r="K172" s="31">
        <v>73.58</v>
      </c>
      <c r="L172" s="34" t="e">
        <f t="shared" si="21"/>
        <v>#REF!</v>
      </c>
    </row>
    <row r="173" spans="1:14" ht="20.25">
      <c r="A173" s="35" t="s">
        <v>64</v>
      </c>
      <c r="B173" s="37" t="e">
        <f>#REF!+#REF!+#REF!+#REF!+#REF!+#REF!+#REF!+#REF!+#REF!+#REF!</f>
        <v>#REF!</v>
      </c>
      <c r="C173" s="35" t="e">
        <f>B173/10</f>
        <v>#REF!</v>
      </c>
      <c r="E173" s="31" t="s">
        <v>80</v>
      </c>
      <c r="F173" s="31" t="e">
        <f>F172</f>
        <v>#REF!</v>
      </c>
      <c r="G173" s="31">
        <v>64.3</v>
      </c>
      <c r="H173" s="34" t="e">
        <f>G173-F173</f>
        <v>#REF!</v>
      </c>
      <c r="J173" s="31" t="e">
        <f>J172</f>
        <v>#REF!</v>
      </c>
      <c r="K173" s="31">
        <v>80.98</v>
      </c>
      <c r="L173" s="34" t="e">
        <f t="shared" si="21"/>
        <v>#REF!</v>
      </c>
    </row>
    <row r="174" spans="1:14">
      <c r="E174" s="31" t="s">
        <v>82</v>
      </c>
      <c r="J174" s="31" t="e">
        <f>J173</f>
        <v>#REF!</v>
      </c>
      <c r="K174" s="31">
        <v>73.58</v>
      </c>
      <c r="L174" s="34" t="e">
        <f t="shared" si="21"/>
        <v>#REF!</v>
      </c>
    </row>
    <row r="175" spans="1:14">
      <c r="E175" s="31" t="s">
        <v>83</v>
      </c>
      <c r="J175" s="31" t="e">
        <f>J174</f>
        <v>#REF!</v>
      </c>
      <c r="K175" s="31">
        <v>85.85</v>
      </c>
      <c r="L175" s="34" t="e">
        <f t="shared" si="21"/>
        <v>#REF!</v>
      </c>
    </row>
  </sheetData>
  <mergeCells count="195">
    <mergeCell ref="A148:L148"/>
    <mergeCell ref="F149:H149"/>
    <mergeCell ref="A154:D154"/>
    <mergeCell ref="B159:C159"/>
    <mergeCell ref="B160:C160"/>
    <mergeCell ref="A163:D163"/>
    <mergeCell ref="B155:C155"/>
    <mergeCell ref="B156:C156"/>
    <mergeCell ref="B157:C157"/>
    <mergeCell ref="B158:C158"/>
    <mergeCell ref="I149:L149"/>
    <mergeCell ref="D150:E150"/>
    <mergeCell ref="I150:L150"/>
    <mergeCell ref="A151:A152"/>
    <mergeCell ref="B151:C152"/>
    <mergeCell ref="D151:D152"/>
    <mergeCell ref="E151:G151"/>
    <mergeCell ref="H151:H152"/>
    <mergeCell ref="I151:L151"/>
    <mergeCell ref="B143:C143"/>
    <mergeCell ref="B144:C144"/>
    <mergeCell ref="A147:D147"/>
    <mergeCell ref="A42:L42"/>
    <mergeCell ref="B47:C47"/>
    <mergeCell ref="B48:C48"/>
    <mergeCell ref="B62:C62"/>
    <mergeCell ref="B41:C41"/>
    <mergeCell ref="B43:C43"/>
    <mergeCell ref="B44:C44"/>
    <mergeCell ref="B45:C45"/>
    <mergeCell ref="B46:C46"/>
    <mergeCell ref="A100:L100"/>
    <mergeCell ref="A117:L117"/>
    <mergeCell ref="B137:C137"/>
    <mergeCell ref="A138:L138"/>
    <mergeCell ref="B139:C139"/>
    <mergeCell ref="B140:C140"/>
    <mergeCell ref="B141:C141"/>
    <mergeCell ref="B142:C142"/>
    <mergeCell ref="A135:A136"/>
    <mergeCell ref="B135:C136"/>
    <mergeCell ref="D135:D136"/>
    <mergeCell ref="E135:G135"/>
    <mergeCell ref="A120:A121"/>
    <mergeCell ref="B120:C121"/>
    <mergeCell ref="D120:D121"/>
    <mergeCell ref="E120:G120"/>
    <mergeCell ref="H120:H121"/>
    <mergeCell ref="I120:L120"/>
    <mergeCell ref="E103:G103"/>
    <mergeCell ref="H103:H104"/>
    <mergeCell ref="I103:L103"/>
    <mergeCell ref="B105:C105"/>
    <mergeCell ref="B111:C111"/>
    <mergeCell ref="B112:C112"/>
    <mergeCell ref="A103:A104"/>
    <mergeCell ref="B103:C104"/>
    <mergeCell ref="D103:D104"/>
    <mergeCell ref="H135:H136"/>
    <mergeCell ref="I135:L135"/>
    <mergeCell ref="B122:C122"/>
    <mergeCell ref="A131:D131"/>
    <mergeCell ref="B124:C124"/>
    <mergeCell ref="B125:C125"/>
    <mergeCell ref="B126:C126"/>
    <mergeCell ref="B127:C127"/>
    <mergeCell ref="A123:L123"/>
    <mergeCell ref="B128:C128"/>
    <mergeCell ref="A132:L132"/>
    <mergeCell ref="F133:H133"/>
    <mergeCell ref="I133:L133"/>
    <mergeCell ref="D134:E134"/>
    <mergeCell ref="I134:L134"/>
    <mergeCell ref="F118:H118"/>
    <mergeCell ref="I118:L118"/>
    <mergeCell ref="D119:E119"/>
    <mergeCell ref="I119:L119"/>
    <mergeCell ref="A115:D115"/>
    <mergeCell ref="A106:L106"/>
    <mergeCell ref="B107:C107"/>
    <mergeCell ref="B108:C108"/>
    <mergeCell ref="D86:D87"/>
    <mergeCell ref="E86:G86"/>
    <mergeCell ref="H86:H87"/>
    <mergeCell ref="I86:L86"/>
    <mergeCell ref="A89:L89"/>
    <mergeCell ref="B90:C90"/>
    <mergeCell ref="B91:C91"/>
    <mergeCell ref="B92:C92"/>
    <mergeCell ref="B93:C93"/>
    <mergeCell ref="B110:C110"/>
    <mergeCell ref="D102:E102"/>
    <mergeCell ref="I102:L102"/>
    <mergeCell ref="B78:C78"/>
    <mergeCell ref="B71:C71"/>
    <mergeCell ref="A81:D81"/>
    <mergeCell ref="A72:L72"/>
    <mergeCell ref="B73:C73"/>
    <mergeCell ref="B74:C74"/>
    <mergeCell ref="B75:C75"/>
    <mergeCell ref="B76:C76"/>
    <mergeCell ref="A20:L20"/>
    <mergeCell ref="F21:H21"/>
    <mergeCell ref="I21:L21"/>
    <mergeCell ref="D22:E22"/>
    <mergeCell ref="I22:L22"/>
    <mergeCell ref="A23:A24"/>
    <mergeCell ref="B23:C24"/>
    <mergeCell ref="D23:D24"/>
    <mergeCell ref="E23:G23"/>
    <mergeCell ref="H23:H24"/>
    <mergeCell ref="A39:A40"/>
    <mergeCell ref="B39:C40"/>
    <mergeCell ref="D39:D40"/>
    <mergeCell ref="E39:G39"/>
    <mergeCell ref="H39:H40"/>
    <mergeCell ref="B94:C94"/>
    <mergeCell ref="B95:C95"/>
    <mergeCell ref="A98:D98"/>
    <mergeCell ref="F101:H101"/>
    <mergeCell ref="I101:L101"/>
    <mergeCell ref="B86:C87"/>
    <mergeCell ref="A83:L83"/>
    <mergeCell ref="F84:H84"/>
    <mergeCell ref="I84:L84"/>
    <mergeCell ref="D85:E85"/>
    <mergeCell ref="I85:L85"/>
    <mergeCell ref="I1:L1"/>
    <mergeCell ref="A3:L3"/>
    <mergeCell ref="F5:H5"/>
    <mergeCell ref="I5:L5"/>
    <mergeCell ref="D6:E6"/>
    <mergeCell ref="I6:L6"/>
    <mergeCell ref="A7:A8"/>
    <mergeCell ref="B7:C8"/>
    <mergeCell ref="D7:D8"/>
    <mergeCell ref="E7:G7"/>
    <mergeCell ref="H7:H8"/>
    <mergeCell ref="I7:L7"/>
    <mergeCell ref="B69:C70"/>
    <mergeCell ref="D69:D70"/>
    <mergeCell ref="E69:G69"/>
    <mergeCell ref="A66:L66"/>
    <mergeCell ref="B16:C16"/>
    <mergeCell ref="A36:L36"/>
    <mergeCell ref="F37:H37"/>
    <mergeCell ref="I37:L37"/>
    <mergeCell ref="D38:E38"/>
    <mergeCell ref="I38:L38"/>
    <mergeCell ref="B28:C28"/>
    <mergeCell ref="B29:C29"/>
    <mergeCell ref="B30:C30"/>
    <mergeCell ref="B31:C31"/>
    <mergeCell ref="B32:C32"/>
    <mergeCell ref="F67:H67"/>
    <mergeCell ref="I67:L67"/>
    <mergeCell ref="I39:L39"/>
    <mergeCell ref="A26:L26"/>
    <mergeCell ref="B27:C27"/>
    <mergeCell ref="B25:C25"/>
    <mergeCell ref="I23:L23"/>
    <mergeCell ref="B59:C59"/>
    <mergeCell ref="B61:C61"/>
    <mergeCell ref="B60:C60"/>
    <mergeCell ref="B9:C9"/>
    <mergeCell ref="A10:L10"/>
    <mergeCell ref="B11:C11"/>
    <mergeCell ref="B12:C12"/>
    <mergeCell ref="B13:C13"/>
    <mergeCell ref="B14:C14"/>
    <mergeCell ref="B15:C15"/>
    <mergeCell ref="D68:E68"/>
    <mergeCell ref="I68:L68"/>
    <mergeCell ref="A4:L4"/>
    <mergeCell ref="B77:C77"/>
    <mergeCell ref="B153:C153"/>
    <mergeCell ref="A86:A87"/>
    <mergeCell ref="F52:H52"/>
    <mergeCell ref="I54:L54"/>
    <mergeCell ref="I69:L69"/>
    <mergeCell ref="B88:C88"/>
    <mergeCell ref="H69:H70"/>
    <mergeCell ref="A69:A70"/>
    <mergeCell ref="A65:D65"/>
    <mergeCell ref="A57:L57"/>
    <mergeCell ref="I52:L52"/>
    <mergeCell ref="D53:E53"/>
    <mergeCell ref="I53:L53"/>
    <mergeCell ref="A54:A55"/>
    <mergeCell ref="B54:C55"/>
    <mergeCell ref="D54:D55"/>
    <mergeCell ref="E54:G54"/>
    <mergeCell ref="H54:H55"/>
    <mergeCell ref="B56:C56"/>
    <mergeCell ref="B58:C58"/>
  </mergeCells>
  <printOptions horizontalCentered="1"/>
  <pageMargins left="0" right="0" top="0" bottom="0" header="0" footer="0"/>
  <pageSetup paperSize="9" scale="46" firstPageNumber="0" orientation="portrait" horizontalDpi="300" verticalDpi="300" r:id="rId1"/>
  <rowBreaks count="2" manualBreakCount="2">
    <brk id="64" max="16383" man="1"/>
    <brk id="131" max="11" man="1"/>
  </rowBreaks>
  <colBreaks count="1" manualBreakCount="1">
    <brk id="16" max="2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cp:lastPrinted>2023-08-19T09:15:09Z</cp:lastPrinted>
  <dcterms:created xsi:type="dcterms:W3CDTF">2020-11-27T05:05:07Z</dcterms:created>
  <dcterms:modified xsi:type="dcterms:W3CDTF">2023-09-04T08:13:43Z</dcterms:modified>
  <dc:language>ru-RU</dc:language>
</cp:coreProperties>
</file>